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5" yWindow="-270" windowWidth="12000" windowHeight="8100"/>
  </bookViews>
  <sheets>
    <sheet name="Summary" sheetId="10" r:id="rId1"/>
    <sheet name="Patna" sheetId="4" r:id="rId2"/>
    <sheet name="Magadh" sheetId="7" r:id="rId3"/>
    <sheet name="Bhagalpur" sheetId="11" r:id="rId4"/>
    <sheet name="Munger" sheetId="6" r:id="rId5"/>
    <sheet name="Kosi" sheetId="12" r:id="rId6"/>
    <sheet name="Purnea" sheetId="5" r:id="rId7"/>
    <sheet name="Tirhut" sheetId="13" r:id="rId8"/>
    <sheet name="Darbhanga" sheetId="8" r:id="rId9"/>
    <sheet name="Saran" sheetId="9" r:id="rId10"/>
  </sheets>
  <definedNames>
    <definedName name="_xlnm._FilterDatabase" localSheetId="3" hidden="1">Bhagalpur!$A$5:$X$31</definedName>
    <definedName name="_xlnm._FilterDatabase" localSheetId="8" hidden="1">Darbhanga!$A$6:$V$33</definedName>
    <definedName name="_xlnm._FilterDatabase" localSheetId="5" hidden="1">Kosi!$A$5:$V$12</definedName>
    <definedName name="_xlnm._FilterDatabase" localSheetId="2" hidden="1">Magadh!$A$5:$Y$75</definedName>
    <definedName name="_xlnm._FilterDatabase" localSheetId="4" hidden="1">Munger!$A$6:$X$51</definedName>
    <definedName name="_xlnm._FilterDatabase" localSheetId="1" hidden="1">Patna!$A$6:$AA$123</definedName>
    <definedName name="_xlnm._FilterDatabase" localSheetId="6" hidden="1">Purnea!$A$5:$V$35</definedName>
    <definedName name="_xlnm._FilterDatabase" localSheetId="9" hidden="1">Saran!$A$5:$V$68</definedName>
    <definedName name="_xlnm._FilterDatabase" localSheetId="7" hidden="1">Tirhut!$A$6:$V$77</definedName>
    <definedName name="_xlnm.Print_Area" localSheetId="2">Magadh!$A$1:$V$81</definedName>
    <definedName name="_xlnm.Print_Area" localSheetId="1">Patna!$A$1:$V$123</definedName>
    <definedName name="_xlnm.Print_Area" localSheetId="0">Summary!$A$1:$W$25</definedName>
    <definedName name="_xlnm.Print_Titles" localSheetId="3">Bhagalpur!$5:$7</definedName>
    <definedName name="_xlnm.Print_Titles" localSheetId="8">Darbhanga!$5:$7</definedName>
    <definedName name="_xlnm.Print_Titles" localSheetId="5">Kosi!$5:$7</definedName>
    <definedName name="_xlnm.Print_Titles" localSheetId="2">Magadh!$5:$7</definedName>
    <definedName name="_xlnm.Print_Titles" localSheetId="4">Munger!$5:$7</definedName>
    <definedName name="_xlnm.Print_Titles" localSheetId="1">Patna!$5:$7</definedName>
    <definedName name="_xlnm.Print_Titles" localSheetId="6">Purnea!$5:$7</definedName>
    <definedName name="_xlnm.Print_Titles" localSheetId="9">Saran!$5:$7</definedName>
    <definedName name="_xlnm.Print_Titles" localSheetId="0">Summary!$2:$6</definedName>
    <definedName name="_xlnm.Print_Titles" localSheetId="7">Tirhut!$5:$7</definedName>
  </definedNames>
  <calcPr calcId="124519"/>
</workbook>
</file>

<file path=xl/calcChain.xml><?xml version="1.0" encoding="utf-8"?>
<calcChain xmlns="http://schemas.openxmlformats.org/spreadsheetml/2006/main">
  <c r="H7" i="10"/>
  <c r="AA115" i="4"/>
  <c r="Q33" i="8"/>
  <c r="P33" l="1"/>
  <c r="S51" i="6"/>
  <c r="A2" i="9"/>
  <c r="A2" i="8"/>
  <c r="A2" i="13"/>
  <c r="A2" i="5"/>
  <c r="A2" i="12"/>
  <c r="H19" i="10"/>
  <c r="P3" i="9"/>
  <c r="J25" i="10" l="1"/>
  <c r="H23"/>
  <c r="D23"/>
  <c r="M51" i="9"/>
  <c r="L23" i="10" s="1"/>
  <c r="N51" i="9"/>
  <c r="M23" i="10" s="1"/>
  <c r="O51" i="9"/>
  <c r="N23" i="10" s="1"/>
  <c r="P51" i="9"/>
  <c r="O23" i="10" s="1"/>
  <c r="Q51" i="9"/>
  <c r="P23" i="10" s="1"/>
  <c r="R51" i="9"/>
  <c r="Q23" i="10" s="1"/>
  <c r="S51" i="9"/>
  <c r="R23" i="10" s="1"/>
  <c r="T51" i="9"/>
  <c r="U23" i="10" s="1"/>
  <c r="U51" i="9"/>
  <c r="V23" i="10" s="1"/>
  <c r="L51" i="9"/>
  <c r="K23" i="10" s="1"/>
  <c r="I51" i="9"/>
  <c r="S23" i="10" s="1"/>
  <c r="E51" i="9"/>
  <c r="E23" i="10" s="1"/>
  <c r="I19"/>
  <c r="M77" i="13"/>
  <c r="L19" i="10" s="1"/>
  <c r="N77" i="13"/>
  <c r="M19" i="10" s="1"/>
  <c r="O77" i="13"/>
  <c r="N19" i="10" s="1"/>
  <c r="P77" i="13"/>
  <c r="O19" i="10" s="1"/>
  <c r="Q77" i="13"/>
  <c r="P19" i="10" s="1"/>
  <c r="R77" i="13"/>
  <c r="Q19" i="10" s="1"/>
  <c r="S77" i="13"/>
  <c r="R19" i="10" s="1"/>
  <c r="T77" i="13"/>
  <c r="U19" i="10" s="1"/>
  <c r="U77" i="13"/>
  <c r="V19" i="10" s="1"/>
  <c r="L77" i="13"/>
  <c r="K19" i="10" s="1"/>
  <c r="I77" i="13"/>
  <c r="S19" i="10" s="1"/>
  <c r="H77" i="13"/>
  <c r="F19" i="10" s="1"/>
  <c r="E77" i="13"/>
  <c r="I21" i="10"/>
  <c r="H21"/>
  <c r="D21"/>
  <c r="G21" s="1"/>
  <c r="I33" i="8"/>
  <c r="S21" i="10" s="1"/>
  <c r="H33" i="8"/>
  <c r="F21" i="10" s="1"/>
  <c r="E33" i="8"/>
  <c r="E21" i="10" s="1"/>
  <c r="E19"/>
  <c r="D19"/>
  <c r="G19" s="1"/>
  <c r="U3" i="13"/>
  <c r="X20" i="10"/>
  <c r="I17"/>
  <c r="H17"/>
  <c r="F17"/>
  <c r="E17"/>
  <c r="D17"/>
  <c r="G17" s="1"/>
  <c r="H35" i="5"/>
  <c r="E35"/>
  <c r="I35"/>
  <c r="S17" i="10" s="1"/>
  <c r="L35" i="5"/>
  <c r="K17" i="10" s="1"/>
  <c r="M35" i="5"/>
  <c r="L17" i="10" s="1"/>
  <c r="N35" i="5"/>
  <c r="M17" i="10" s="1"/>
  <c r="O35" i="5"/>
  <c r="N17" i="10" s="1"/>
  <c r="P35" i="5"/>
  <c r="O17" i="10" s="1"/>
  <c r="Q35" i="5"/>
  <c r="P17" i="10" s="1"/>
  <c r="R35" i="5"/>
  <c r="Q17" i="10" s="1"/>
  <c r="S35" i="5"/>
  <c r="R17" i="10" s="1"/>
  <c r="T35" i="5"/>
  <c r="U17" i="10" s="1"/>
  <c r="U35" i="5"/>
  <c r="V17" i="10" s="1"/>
  <c r="F15"/>
  <c r="I15"/>
  <c r="E15"/>
  <c r="D15"/>
  <c r="U12" i="12"/>
  <c r="V15" i="10" s="1"/>
  <c r="T12" i="12"/>
  <c r="U15" i="10" s="1"/>
  <c r="S12" i="12"/>
  <c r="R15" i="10" s="1"/>
  <c r="Q12" i="12"/>
  <c r="P15" i="10" s="1"/>
  <c r="P12" i="12"/>
  <c r="O15" i="10" s="1"/>
  <c r="O12" i="12"/>
  <c r="N15" i="10" s="1"/>
  <c r="N12" i="12"/>
  <c r="M15" i="10" s="1"/>
  <c r="M12" i="12"/>
  <c r="L15" i="10" s="1"/>
  <c r="L12" i="12"/>
  <c r="K15" i="10" s="1"/>
  <c r="H12" i="12"/>
  <c r="E12"/>
  <c r="R12"/>
  <c r="Q15" i="10" s="1"/>
  <c r="I12" i="12"/>
  <c r="S15" i="10" s="1"/>
  <c r="U3" i="12"/>
  <c r="X16" i="10"/>
  <c r="I13"/>
  <c r="H13"/>
  <c r="H51" i="6"/>
  <c r="F13" i="10" s="1"/>
  <c r="E51" i="6"/>
  <c r="E13" i="10" s="1"/>
  <c r="I11"/>
  <c r="I9"/>
  <c r="H11"/>
  <c r="G11"/>
  <c r="F11"/>
  <c r="E11"/>
  <c r="D11"/>
  <c r="M31" i="11"/>
  <c r="L11" i="10" s="1"/>
  <c r="N31" i="11"/>
  <c r="M11" i="10" s="1"/>
  <c r="O31" i="11"/>
  <c r="N11" i="10" s="1"/>
  <c r="P31" i="11"/>
  <c r="O11" i="10" s="1"/>
  <c r="Q31" i="11"/>
  <c r="P11" i="10" s="1"/>
  <c r="R31" i="11"/>
  <c r="Q11" i="10" s="1"/>
  <c r="S31" i="11"/>
  <c r="R11" i="10" s="1"/>
  <c r="T31" i="11"/>
  <c r="U11" i="10" s="1"/>
  <c r="U31" i="11"/>
  <c r="V11" i="10" s="1"/>
  <c r="L31" i="11"/>
  <c r="K11" i="10" s="1"/>
  <c r="I31" i="11"/>
  <c r="S11" i="10" s="1"/>
  <c r="H31" i="11"/>
  <c r="E31"/>
  <c r="X12" i="10"/>
  <c r="U3" i="11"/>
  <c r="H9" i="10"/>
  <c r="G9"/>
  <c r="G7"/>
  <c r="H31" i="9"/>
  <c r="H21"/>
  <c r="H8"/>
  <c r="L33" i="8"/>
  <c r="K21" i="10" s="1"/>
  <c r="M33" i="8"/>
  <c r="L21" i="10" s="1"/>
  <c r="N33" i="8"/>
  <c r="M21" i="10" s="1"/>
  <c r="O33" i="8"/>
  <c r="N21" i="10" s="1"/>
  <c r="O21"/>
  <c r="P21"/>
  <c r="R33" i="8"/>
  <c r="Q21" i="10" s="1"/>
  <c r="S33" i="8"/>
  <c r="R21" i="10" s="1"/>
  <c r="T33" i="8"/>
  <c r="U21" i="10" s="1"/>
  <c r="U33" i="8"/>
  <c r="V21" i="10" s="1"/>
  <c r="H18" i="8"/>
  <c r="H16"/>
  <c r="L51" i="6"/>
  <c r="K13" i="10" s="1"/>
  <c r="M51" i="6"/>
  <c r="L13" i="10" s="1"/>
  <c r="N51" i="6"/>
  <c r="M13" i="10" s="1"/>
  <c r="O51" i="6"/>
  <c r="N13" i="10" s="1"/>
  <c r="P51" i="6"/>
  <c r="O13" i="10" s="1"/>
  <c r="Q51" i="6"/>
  <c r="P13" i="10" s="1"/>
  <c r="R51" i="6"/>
  <c r="Q13" i="10" s="1"/>
  <c r="R13"/>
  <c r="T51" i="6"/>
  <c r="U13" i="10" s="1"/>
  <c r="U51" i="6"/>
  <c r="V13" i="10" s="1"/>
  <c r="I51" i="6"/>
  <c r="S13" i="10" s="1"/>
  <c r="L70" i="7"/>
  <c r="M70"/>
  <c r="N70"/>
  <c r="O70"/>
  <c r="P70"/>
  <c r="Q70"/>
  <c r="R70"/>
  <c r="S70"/>
  <c r="T70"/>
  <c r="U70"/>
  <c r="I70"/>
  <c r="E70"/>
  <c r="E9" i="10" s="1"/>
  <c r="L115" i="4"/>
  <c r="M115"/>
  <c r="N115"/>
  <c r="O115"/>
  <c r="P115"/>
  <c r="Q115"/>
  <c r="R115"/>
  <c r="S115"/>
  <c r="T115"/>
  <c r="U115"/>
  <c r="I115"/>
  <c r="S7" i="10" s="1"/>
  <c r="E115" i="4"/>
  <c r="E7" i="10" s="1"/>
  <c r="H109" i="4"/>
  <c r="H54"/>
  <c r="H34"/>
  <c r="H23"/>
  <c r="H32" i="9"/>
  <c r="H25"/>
  <c r="H18"/>
  <c r="I23" i="10" s="1"/>
  <c r="H20" i="7"/>
  <c r="H70" s="1"/>
  <c r="F9" i="10" s="1"/>
  <c r="H27" i="4"/>
  <c r="I7" i="10" s="1"/>
  <c r="U3" i="8"/>
  <c r="U3" i="5"/>
  <c r="U3" i="6"/>
  <c r="T3" i="7"/>
  <c r="V3" i="4"/>
  <c r="X8" i="10"/>
  <c r="X10"/>
  <c r="X14"/>
  <c r="X18"/>
  <c r="X22"/>
  <c r="X24"/>
  <c r="H51" i="9" l="1"/>
  <c r="F23" i="10" s="1"/>
  <c r="T17"/>
  <c r="I25"/>
  <c r="E25"/>
  <c r="H25"/>
  <c r="G23"/>
  <c r="T19"/>
  <c r="X19" s="1"/>
  <c r="T15"/>
  <c r="X15" s="1"/>
  <c r="T11"/>
  <c r="X11" s="1"/>
  <c r="H115" i="4"/>
  <c r="D13" i="10"/>
  <c r="G13" s="1"/>
  <c r="D7"/>
  <c r="G25" l="1"/>
  <c r="V9"/>
  <c r="V7"/>
  <c r="V25" l="1"/>
  <c r="K9"/>
  <c r="L9"/>
  <c r="M9"/>
  <c r="N9"/>
  <c r="O9"/>
  <c r="P9"/>
  <c r="Q9"/>
  <c r="R9"/>
  <c r="U9"/>
  <c r="S9"/>
  <c r="S25" s="1"/>
  <c r="K7"/>
  <c r="L7"/>
  <c r="L25" s="1"/>
  <c r="M7"/>
  <c r="N7"/>
  <c r="N25" s="1"/>
  <c r="O7"/>
  <c r="O25" s="1"/>
  <c r="P7"/>
  <c r="P25" s="1"/>
  <c r="Q7"/>
  <c r="Q25" s="1"/>
  <c r="R7"/>
  <c r="R25" s="1"/>
  <c r="U7"/>
  <c r="U25" s="1"/>
  <c r="D9"/>
  <c r="D25" s="1"/>
  <c r="F7"/>
  <c r="F25" s="1"/>
  <c r="M25" l="1"/>
  <c r="K25"/>
  <c r="T7"/>
  <c r="X7" s="1"/>
  <c r="T9"/>
  <c r="X9" s="1"/>
  <c r="T13"/>
  <c r="X13" s="1"/>
  <c r="X17"/>
  <c r="T23"/>
  <c r="T21"/>
  <c r="X21" s="1"/>
  <c r="X23" l="1"/>
  <c r="T25"/>
  <c r="X25" s="1"/>
</calcChain>
</file>

<file path=xl/sharedStrings.xml><?xml version="1.0" encoding="utf-8"?>
<sst xmlns="http://schemas.openxmlformats.org/spreadsheetml/2006/main" count="1754" uniqueCount="1043">
  <si>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</si>
  <si>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</si>
  <si>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</si>
  <si>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</si>
  <si>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</si>
  <si>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</si>
  <si>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Estimated Amount (in lac)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</si>
  <si>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</si>
  <si>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</si>
  <si>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</si>
  <si>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</si>
  <si>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</si>
  <si>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</si>
  <si>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</si>
  <si>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</si>
  <si>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</si>
  <si>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</si>
  <si>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</si>
  <si>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</si>
  <si>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</si>
  <si>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Fin. Exp. (in lac)</t>
  </si>
  <si>
    <t xml:space="preserve">Name of Division :-  Patna                                                                       </t>
  </si>
  <si>
    <t>Total nos. of school</t>
  </si>
  <si>
    <t>Division</t>
  </si>
  <si>
    <t>Name &amp; Designation</t>
  </si>
  <si>
    <t>Total USS</t>
  </si>
  <si>
    <t>No. of Groups</t>
  </si>
  <si>
    <t>Total Estimated Amount</t>
  </si>
  <si>
    <t>Contract Awarded</t>
  </si>
  <si>
    <t xml:space="preserve">Patna </t>
  </si>
  <si>
    <t>Magadh</t>
  </si>
  <si>
    <t>No. of School</t>
  </si>
  <si>
    <t xml:space="preserve">Name of Division :-  Magadh                                                                     </t>
  </si>
  <si>
    <t>Grd floor</t>
  </si>
  <si>
    <t>In-Progress</t>
  </si>
  <si>
    <t>Summary</t>
  </si>
  <si>
    <t>S. N.</t>
  </si>
  <si>
    <t>Ranchi Design &amp; consultancy Service Pvt. Ltd. (9431357124 &amp; 9931102280)</t>
  </si>
  <si>
    <t>Name &amp; contact no. of PMC :- Ranchi Design &amp; consultancy Service Pvt. Ltd. (9431357124 &amp; 9931102280)</t>
  </si>
  <si>
    <t>Name &amp; Contact no. of PMC :- Enarch-JV-PIDC (A.K.Dutta- 9470353415/ Prakash-9431018537)</t>
  </si>
  <si>
    <t>Enarch-JV-PIDC (A.K.Dutta -9470353415 &amp; Prakash Ji-9431018537)</t>
  </si>
  <si>
    <t>Name &amp; contact no. of PMC :- Enarch-JV-PIDC  (A.K.Dutta- 9470353415 &amp; Prakash ji- 9431018537)</t>
  </si>
  <si>
    <t>Fin. Exp. (in Lac)</t>
  </si>
  <si>
    <t xml:space="preserve">Progress report for the construction of USS school building </t>
  </si>
  <si>
    <t>Dynamic consultancy (Manik Sarkar-9308533268/ 09804903257, Raj Kr. Chowdhary 09830757051)</t>
  </si>
  <si>
    <t>Name &amp; Contact no. of PMC :- Dynamic consultancy (Manik Sarkar-9308533268/ 09804903257, Raj Kr. Chowdhary 09830757051)</t>
  </si>
  <si>
    <t>Name &amp; contact no. of PMC :- Dynamic consultancy (Manik Sarkar-9308533268/ 09804903257, Raj Kr. Chowdhary 09830757051)</t>
  </si>
  <si>
    <t>USS-101</t>
  </si>
  <si>
    <t>Nalanda</t>
  </si>
  <si>
    <t>Katrisarai</t>
  </si>
  <si>
    <t>Ben</t>
  </si>
  <si>
    <t>Giriyak</t>
  </si>
  <si>
    <t>Silao</t>
  </si>
  <si>
    <t>Biharsarif</t>
  </si>
  <si>
    <t>Chandi</t>
  </si>
  <si>
    <t>Noorsarai</t>
  </si>
  <si>
    <t>Sarmera</t>
  </si>
  <si>
    <t>Parwalpur</t>
  </si>
  <si>
    <t>Hilsa</t>
  </si>
  <si>
    <t>Islampur</t>
  </si>
  <si>
    <t>Khushrupur</t>
  </si>
  <si>
    <t>Barh</t>
  </si>
  <si>
    <t>Fatuha</t>
  </si>
  <si>
    <t>Patna Sadar</t>
  </si>
  <si>
    <t>Punpun</t>
  </si>
  <si>
    <t>Phulwarisarif</t>
  </si>
  <si>
    <t>Bihta</t>
  </si>
  <si>
    <t>Bikram</t>
  </si>
  <si>
    <t>Dhanrua</t>
  </si>
  <si>
    <t>USS-102</t>
  </si>
  <si>
    <t>USS-103</t>
  </si>
  <si>
    <t>USS-104</t>
  </si>
  <si>
    <t>USS-105</t>
  </si>
  <si>
    <t>USS-106</t>
  </si>
  <si>
    <t>USS-107</t>
  </si>
  <si>
    <t>USS-108</t>
  </si>
  <si>
    <t>USS-109</t>
  </si>
  <si>
    <t>Agioan</t>
  </si>
  <si>
    <t>Charpokhari</t>
  </si>
  <si>
    <t>Patna</t>
  </si>
  <si>
    <t>Bhojpur</t>
  </si>
  <si>
    <t>USS-110</t>
  </si>
  <si>
    <t>USS-111</t>
  </si>
  <si>
    <t>USS-112</t>
  </si>
  <si>
    <t>USS-113</t>
  </si>
  <si>
    <t>USS-114</t>
  </si>
  <si>
    <t>Garhani</t>
  </si>
  <si>
    <t>Udawant Nagar</t>
  </si>
  <si>
    <t>Barhara</t>
  </si>
  <si>
    <t>Koilwar</t>
  </si>
  <si>
    <t>Jagdishpur</t>
  </si>
  <si>
    <t>Tarari</t>
  </si>
  <si>
    <t>Bihiyan</t>
  </si>
  <si>
    <t>Shahpur</t>
  </si>
  <si>
    <t>Sandesh</t>
  </si>
  <si>
    <t>Sahar</t>
  </si>
  <si>
    <t>Ara</t>
  </si>
  <si>
    <t>USS-115</t>
  </si>
  <si>
    <t>Buxar</t>
  </si>
  <si>
    <t>USS-116</t>
  </si>
  <si>
    <t>USS-117</t>
  </si>
  <si>
    <t>USS-118</t>
  </si>
  <si>
    <t>Rajpur</t>
  </si>
  <si>
    <t>Dumraon</t>
  </si>
  <si>
    <t>Nawanagar</t>
  </si>
  <si>
    <t>Ithari</t>
  </si>
  <si>
    <t>Simiri</t>
  </si>
  <si>
    <t>Kaimur</t>
  </si>
  <si>
    <t>Bhabhua</t>
  </si>
  <si>
    <t>M.S.Miun</t>
  </si>
  <si>
    <t>M.S.Piliyan</t>
  </si>
  <si>
    <t>M.S. Mehsuan</t>
  </si>
  <si>
    <t>M.S. Mohan Darwan</t>
  </si>
  <si>
    <t>Ramgarh</t>
  </si>
  <si>
    <t>Nuaon</t>
  </si>
  <si>
    <t>Durgawati</t>
  </si>
  <si>
    <t>Rohtas</t>
  </si>
  <si>
    <t>Karakat</t>
  </si>
  <si>
    <t>Nasriganj</t>
  </si>
  <si>
    <t>Akorhigola</t>
  </si>
  <si>
    <t>Surajpura</t>
  </si>
  <si>
    <t>Dinara</t>
  </si>
  <si>
    <t>Bikramganj</t>
  </si>
  <si>
    <t>USS-119</t>
  </si>
  <si>
    <t>USS-120</t>
  </si>
  <si>
    <t>USS-121</t>
  </si>
  <si>
    <t>USS-122</t>
  </si>
  <si>
    <t>USS-123</t>
  </si>
  <si>
    <t>USS-124</t>
  </si>
  <si>
    <t>USS-125</t>
  </si>
  <si>
    <t>Kochas</t>
  </si>
  <si>
    <t>Kargahar</t>
  </si>
  <si>
    <t>Chenari</t>
  </si>
  <si>
    <t>Sheosagar</t>
  </si>
  <si>
    <t>Sasaram</t>
  </si>
  <si>
    <t>Nouhatta</t>
  </si>
  <si>
    <t>USS-126</t>
  </si>
  <si>
    <t>USS-127</t>
  </si>
  <si>
    <t>USS-128</t>
  </si>
  <si>
    <t>USS-129</t>
  </si>
  <si>
    <t>USS-130</t>
  </si>
  <si>
    <t>USS-131</t>
  </si>
  <si>
    <t>USS-132</t>
  </si>
  <si>
    <t>USS-133</t>
  </si>
  <si>
    <t>USS-134</t>
  </si>
  <si>
    <t>USS-135</t>
  </si>
  <si>
    <t>USS-136</t>
  </si>
  <si>
    <t>USS-137</t>
  </si>
  <si>
    <t>USS-138</t>
  </si>
  <si>
    <t>USS-139</t>
  </si>
  <si>
    <t>USS-140</t>
  </si>
  <si>
    <t>USS-141</t>
  </si>
  <si>
    <t>USS-142</t>
  </si>
  <si>
    <t>Bhagalpur</t>
  </si>
  <si>
    <t>Banka</t>
  </si>
  <si>
    <t>Sheikhpura</t>
  </si>
  <si>
    <t>Lakhisarai</t>
  </si>
  <si>
    <t>Jamui</t>
  </si>
  <si>
    <t>Munger</t>
  </si>
  <si>
    <t>Kahalgaon</t>
  </si>
  <si>
    <t>Pirpaiti</t>
  </si>
  <si>
    <t>Goradih</t>
  </si>
  <si>
    <t>Sabaur</t>
  </si>
  <si>
    <t>Rangrachauk</t>
  </si>
  <si>
    <t>Gopalpur</t>
  </si>
  <si>
    <t>Nath Nagar</t>
  </si>
  <si>
    <t>Shahkund</t>
  </si>
  <si>
    <t>Sultanganj</t>
  </si>
  <si>
    <t>Amarpur</t>
  </si>
  <si>
    <t>Belhar</t>
  </si>
  <si>
    <t>Dhoraiya</t>
  </si>
  <si>
    <t>Barbigha</t>
  </si>
  <si>
    <t>Shekhpura</t>
  </si>
  <si>
    <t>Chewara</t>
  </si>
  <si>
    <t>Ghat Kushumbha</t>
  </si>
  <si>
    <t>Ariari</t>
  </si>
  <si>
    <t>Barahiya</t>
  </si>
  <si>
    <t>Halsi</t>
  </si>
  <si>
    <t>Suryagarha</t>
  </si>
  <si>
    <t>Pipariya</t>
  </si>
  <si>
    <t>Sono</t>
  </si>
  <si>
    <t>Asarganj</t>
  </si>
  <si>
    <t>Tarapur</t>
  </si>
  <si>
    <t>Sangrampur</t>
  </si>
  <si>
    <t>Begusarai</t>
  </si>
  <si>
    <t>Khagaria</t>
  </si>
  <si>
    <t>Bariyarpur</t>
  </si>
  <si>
    <t>Haweli Khadagpur</t>
  </si>
  <si>
    <t>Mansurchak</t>
  </si>
  <si>
    <t>Matihani</t>
  </si>
  <si>
    <t>Sahebpur Kamal</t>
  </si>
  <si>
    <t>Bachhawara</t>
  </si>
  <si>
    <t>Chhaurahi</t>
  </si>
  <si>
    <t>Khodawantpur</t>
  </si>
  <si>
    <t>Nawakothi</t>
  </si>
  <si>
    <t>Garhpura</t>
  </si>
  <si>
    <t>Dandari</t>
  </si>
  <si>
    <t>Bakhari</t>
  </si>
  <si>
    <t>Alauli</t>
  </si>
  <si>
    <t>Beldaur</t>
  </si>
  <si>
    <t>Parbatta</t>
  </si>
  <si>
    <t>USS-143</t>
  </si>
  <si>
    <t>USS-144</t>
  </si>
  <si>
    <t>USS-145</t>
  </si>
  <si>
    <t>USS-146</t>
  </si>
  <si>
    <t>USS-147</t>
  </si>
  <si>
    <t>USS-148</t>
  </si>
  <si>
    <t>USS-149</t>
  </si>
  <si>
    <t>Jehanabad</t>
  </si>
  <si>
    <t>Nawada</t>
  </si>
  <si>
    <t>Gaya</t>
  </si>
  <si>
    <t>Kako</t>
  </si>
  <si>
    <t>Modanganj</t>
  </si>
  <si>
    <t>Hulasganj</t>
  </si>
  <si>
    <t>Makhdumpur</t>
  </si>
  <si>
    <t>Akbarpur</t>
  </si>
  <si>
    <t>Govindpur</t>
  </si>
  <si>
    <t>Roh 3</t>
  </si>
  <si>
    <t>Kowakole</t>
  </si>
  <si>
    <t>Pakribarawan</t>
  </si>
  <si>
    <t>Kashichak</t>
  </si>
  <si>
    <t>Narhat</t>
  </si>
  <si>
    <t>Hasua</t>
  </si>
  <si>
    <t>Bodh Gaya</t>
  </si>
  <si>
    <t>Dumariya</t>
  </si>
  <si>
    <t>Imamganj</t>
  </si>
  <si>
    <t>M.S. Ukaorah</t>
  </si>
  <si>
    <t>USS-150</t>
  </si>
  <si>
    <t>Belaganj</t>
  </si>
  <si>
    <t>Tekari</t>
  </si>
  <si>
    <t>Konch</t>
  </si>
  <si>
    <t>USS-151</t>
  </si>
  <si>
    <t>USS-152</t>
  </si>
  <si>
    <t>USS-153</t>
  </si>
  <si>
    <t>USS-154</t>
  </si>
  <si>
    <t>USS-155</t>
  </si>
  <si>
    <t>USS-156</t>
  </si>
  <si>
    <t>USS-157</t>
  </si>
  <si>
    <t>Aurangabad</t>
  </si>
  <si>
    <t>Bathani</t>
  </si>
  <si>
    <t>Khizarsarai</t>
  </si>
  <si>
    <t>Tankauppa</t>
  </si>
  <si>
    <t>Fatehpur</t>
  </si>
  <si>
    <t>Manpur</t>
  </si>
  <si>
    <t>Barachatty</t>
  </si>
  <si>
    <t>Guraru</t>
  </si>
  <si>
    <t>Amas</t>
  </si>
  <si>
    <t>Sherghatty</t>
  </si>
  <si>
    <t>Kutumba</t>
  </si>
  <si>
    <t>Deo</t>
  </si>
  <si>
    <t>Barun</t>
  </si>
  <si>
    <t>Obra</t>
  </si>
  <si>
    <t>Haspura</t>
  </si>
  <si>
    <t>Daudnagar</t>
  </si>
  <si>
    <t>Raphiganj</t>
  </si>
  <si>
    <t>Madanpur</t>
  </si>
  <si>
    <t>USS-158</t>
  </si>
  <si>
    <t>USS-159</t>
  </si>
  <si>
    <t>USS-160</t>
  </si>
  <si>
    <t>Turkauliya</t>
  </si>
  <si>
    <t>Motihari</t>
  </si>
  <si>
    <t>Pakridayal</t>
  </si>
  <si>
    <t>Chaaiya</t>
  </si>
  <si>
    <t>Tetraiya</t>
  </si>
  <si>
    <t>Pipra Kahi</t>
  </si>
  <si>
    <t>Ghorashahan</t>
  </si>
  <si>
    <t>Lauriya</t>
  </si>
  <si>
    <t>Narkatiyaganj</t>
  </si>
  <si>
    <t>Mainatand</t>
  </si>
  <si>
    <t>Madhubani</t>
  </si>
  <si>
    <t>Nautan</t>
  </si>
  <si>
    <t>USS-173</t>
  </si>
  <si>
    <t>USS-174</t>
  </si>
  <si>
    <t>USS-175</t>
  </si>
  <si>
    <t>USS-176</t>
  </si>
  <si>
    <t>Siwan</t>
  </si>
  <si>
    <t>East Champaran</t>
  </si>
  <si>
    <t>West Champaran</t>
  </si>
  <si>
    <t>Husainganj</t>
  </si>
  <si>
    <t>Raghunathpur</t>
  </si>
  <si>
    <t>Goriya Kothi</t>
  </si>
  <si>
    <t>Mahrajganj</t>
  </si>
  <si>
    <t>Basantpur</t>
  </si>
  <si>
    <t>Siswan</t>
  </si>
  <si>
    <t>Siwan Sadar</t>
  </si>
  <si>
    <t>Andar</t>
  </si>
  <si>
    <t>Gudhani</t>
  </si>
  <si>
    <t>Mairwa</t>
  </si>
  <si>
    <t>USS-177</t>
  </si>
  <si>
    <t>USS-178</t>
  </si>
  <si>
    <t>USS-179</t>
  </si>
  <si>
    <t>USS-180</t>
  </si>
  <si>
    <t>USS-181</t>
  </si>
  <si>
    <t>USS-182</t>
  </si>
  <si>
    <t>USS-183</t>
  </si>
  <si>
    <t>USS-184</t>
  </si>
  <si>
    <t>USS-185</t>
  </si>
  <si>
    <t>USS-186</t>
  </si>
  <si>
    <t>Saran</t>
  </si>
  <si>
    <t>Gopalganj</t>
  </si>
  <si>
    <t>Dariyapur</t>
  </si>
  <si>
    <t>Dighwara</t>
  </si>
  <si>
    <t>Sonpur</t>
  </si>
  <si>
    <t>Panapur</t>
  </si>
  <si>
    <t>Lahaladpur</t>
  </si>
  <si>
    <t>Ekma</t>
  </si>
  <si>
    <t>Mashrakh</t>
  </si>
  <si>
    <t>Baniyapur</t>
  </si>
  <si>
    <t>Riwilganj</t>
  </si>
  <si>
    <t>Parsa</t>
  </si>
  <si>
    <t>Garkha</t>
  </si>
  <si>
    <t>Nagra</t>
  </si>
  <si>
    <t>Madhaura</t>
  </si>
  <si>
    <t>Kuchaikot</t>
  </si>
  <si>
    <t>Middle School, Basahi Urdu</t>
  </si>
  <si>
    <t>Middle School,  Bhodasa</t>
  </si>
  <si>
    <t>Baikunthpur</t>
  </si>
  <si>
    <t>Singhwaliya</t>
  </si>
  <si>
    <t>Bhore</t>
  </si>
  <si>
    <t>Thawe</t>
  </si>
  <si>
    <t>Hathua</t>
  </si>
  <si>
    <t>USS-161</t>
  </si>
  <si>
    <t>USS-162</t>
  </si>
  <si>
    <t>USS-163</t>
  </si>
  <si>
    <t>USS-164</t>
  </si>
  <si>
    <t>USS-165</t>
  </si>
  <si>
    <t>USS-166</t>
  </si>
  <si>
    <t>USS-167</t>
  </si>
  <si>
    <t>USS-168</t>
  </si>
  <si>
    <t>USS-169</t>
  </si>
  <si>
    <t>USS-170</t>
  </si>
  <si>
    <t>USS-171</t>
  </si>
  <si>
    <t>USS-172</t>
  </si>
  <si>
    <t>Sheohar</t>
  </si>
  <si>
    <t>Sitamarhi</t>
  </si>
  <si>
    <t>Vaishali</t>
  </si>
  <si>
    <t>Muzaffarpur</t>
  </si>
  <si>
    <t>Purnhiya</t>
  </si>
  <si>
    <t>Dumri Katsari</t>
  </si>
  <si>
    <t>Bathnaha</t>
  </si>
  <si>
    <t>Parsauni</t>
  </si>
  <si>
    <t>Suppi</t>
  </si>
  <si>
    <t>Riga</t>
  </si>
  <si>
    <t>Parihar</t>
  </si>
  <si>
    <t>Dumri</t>
  </si>
  <si>
    <t>Runni Saidpur</t>
  </si>
  <si>
    <t>Pupri</t>
  </si>
  <si>
    <t>Sursand</t>
  </si>
  <si>
    <t>Bokhara</t>
  </si>
  <si>
    <t>Lalganj</t>
  </si>
  <si>
    <t>Bhagwanpur</t>
  </si>
  <si>
    <t>Jandaha</t>
  </si>
  <si>
    <t>Raghopur</t>
  </si>
  <si>
    <t>Bidupur</t>
  </si>
  <si>
    <t>Desari</t>
  </si>
  <si>
    <t>Rajapakar</t>
  </si>
  <si>
    <t>Kurhani</t>
  </si>
  <si>
    <t>Paroo</t>
  </si>
  <si>
    <t>Sahebganj</t>
  </si>
  <si>
    <t>Bandra</t>
  </si>
  <si>
    <t>Sakra</t>
  </si>
  <si>
    <t>Motipur</t>
  </si>
  <si>
    <t>Minapur</t>
  </si>
  <si>
    <t>Gaighat</t>
  </si>
  <si>
    <t>Katra</t>
  </si>
  <si>
    <t>Bochahan</t>
  </si>
  <si>
    <t>Aurai</t>
  </si>
  <si>
    <t>Sahadei Bujurg</t>
  </si>
  <si>
    <t>Marwan</t>
  </si>
  <si>
    <t>Mushhari</t>
  </si>
  <si>
    <t>Muraul</t>
  </si>
  <si>
    <t>M.S. Askaranpur</t>
  </si>
  <si>
    <t>M. S, Dronpur</t>
  </si>
  <si>
    <t xml:space="preserve"> M. S, Pilkhi</t>
  </si>
  <si>
    <t>USS-187</t>
  </si>
  <si>
    <t>USS-188</t>
  </si>
  <si>
    <t>USS-189</t>
  </si>
  <si>
    <t>USS-190</t>
  </si>
  <si>
    <t>USS-191</t>
  </si>
  <si>
    <t>USS-192</t>
  </si>
  <si>
    <t>USS-193</t>
  </si>
  <si>
    <t>Darbhanga</t>
  </si>
  <si>
    <t>Babu Barhi</t>
  </si>
  <si>
    <t>Lakhanpur</t>
  </si>
  <si>
    <t>Jaynagar</t>
  </si>
  <si>
    <t>Rajnagar</t>
  </si>
  <si>
    <t>Khutauna</t>
  </si>
  <si>
    <t>Banipatti</t>
  </si>
  <si>
    <t>Kaluahi</t>
  </si>
  <si>
    <t>Bisfi</t>
  </si>
  <si>
    <t>Shivajinagar</t>
  </si>
  <si>
    <t>Vibhutipur</t>
  </si>
  <si>
    <t>Kusheshwarsthan East</t>
  </si>
  <si>
    <t>Kusheshwarsthan  West</t>
  </si>
  <si>
    <t>Manigachhi</t>
  </si>
  <si>
    <t>Kewati</t>
  </si>
  <si>
    <t>Singheshwar</t>
  </si>
  <si>
    <t>Bahadurpur</t>
  </si>
  <si>
    <t>Biraul</t>
  </si>
  <si>
    <t>Benipur</t>
  </si>
  <si>
    <t>Alinagar</t>
  </si>
  <si>
    <t>Hanuman Nagar</t>
  </si>
  <si>
    <t>Govt. Middle School, Barhara</t>
  </si>
  <si>
    <t>USS-194</t>
  </si>
  <si>
    <t>USS-195</t>
  </si>
  <si>
    <t>USS-196</t>
  </si>
  <si>
    <t>USS-197</t>
  </si>
  <si>
    <t>USS-198</t>
  </si>
  <si>
    <t>USS-199A</t>
  </si>
  <si>
    <t>USS-199B</t>
  </si>
  <si>
    <t>USS-199C</t>
  </si>
  <si>
    <t>USS-199D</t>
  </si>
  <si>
    <t>Katihar</t>
  </si>
  <si>
    <t>Araria</t>
  </si>
  <si>
    <t>Saharsa</t>
  </si>
  <si>
    <t>Madhepura</t>
  </si>
  <si>
    <t>Amaur</t>
  </si>
  <si>
    <t>K. Nagar</t>
  </si>
  <si>
    <t>Purnia East</t>
  </si>
  <si>
    <t>Rupauli</t>
  </si>
  <si>
    <t>Amdabad</t>
  </si>
  <si>
    <t>Manihari</t>
  </si>
  <si>
    <t>Mansahi</t>
  </si>
  <si>
    <t>Pranpur</t>
  </si>
  <si>
    <t>Ajamnagar</t>
  </si>
  <si>
    <t>Barsoi</t>
  </si>
  <si>
    <t>Dhankhora</t>
  </si>
  <si>
    <t>Kodha</t>
  </si>
  <si>
    <t>Kadwa</t>
  </si>
  <si>
    <t>Brari</t>
  </si>
  <si>
    <t>Hasanganj</t>
  </si>
  <si>
    <t>Phalka</t>
  </si>
  <si>
    <t>Sameli</t>
  </si>
  <si>
    <t>Forbesganj</t>
  </si>
  <si>
    <t>Narpatganj</t>
  </si>
  <si>
    <t>Jokihat</t>
  </si>
  <si>
    <t>Raniganj</t>
  </si>
  <si>
    <t>Banma Ithari</t>
  </si>
  <si>
    <t>Ghailarh</t>
  </si>
  <si>
    <t>Kumarkhand</t>
  </si>
  <si>
    <t>Middle School Anarkali</t>
  </si>
  <si>
    <t>Middle School Hasanganj</t>
  </si>
  <si>
    <t>Middle School Morsanda</t>
  </si>
  <si>
    <t>Middle School Dumar</t>
  </si>
  <si>
    <t>M.S. Bhagwanpur  9939987297</t>
  </si>
  <si>
    <t>M.S. Akouna 9570951336</t>
  </si>
  <si>
    <t>M.S. Sakuchi Sarai 9631154626</t>
  </si>
  <si>
    <t>Urdu.M.S. Barakar 9931004916</t>
  </si>
  <si>
    <t>M.S. Ramganj 9135849205</t>
  </si>
  <si>
    <t>M.S. Mahanandpur 7352573660</t>
  </si>
  <si>
    <t>M.S. Majidpur 9570625433</t>
  </si>
  <si>
    <t>M.S. Dariya Bigha 9931236900</t>
  </si>
  <si>
    <t>Urdu.M.S. Baisa 9939043903</t>
  </si>
  <si>
    <t>M.S. Michaiganj Sakroura 9973050555</t>
  </si>
  <si>
    <t>M.S.Singhaul 9934212058</t>
  </si>
  <si>
    <t>M.S. Bawukhana 8434655776</t>
  </si>
  <si>
    <t>M.S. Rasai Bigha 9934593683</t>
  </si>
  <si>
    <t>M.S. Bargounw 9279149331</t>
  </si>
  <si>
    <t>M.S. Banbag 9934487509</t>
  </si>
  <si>
    <t>M.S. Jagmat Bigha 9771442400</t>
  </si>
  <si>
    <t>U.M.S. Arrai Benipur 9135748584</t>
  </si>
  <si>
    <t>U.M.S. Malahi 7250940590</t>
  </si>
  <si>
    <t>M.S. Gabaspur 9955241716</t>
  </si>
  <si>
    <t>M.S. Khokhna 9135334773</t>
  </si>
  <si>
    <t>M.S. Marchi 9430934711</t>
  </si>
  <si>
    <t>M.S. Kurthoul 9431817223</t>
  </si>
  <si>
    <t>M.S. Kateshar 7250695245</t>
  </si>
  <si>
    <t>M.S. Barah 8084301353</t>
  </si>
  <si>
    <t>M.S. Kanhauli 9386873458</t>
  </si>
  <si>
    <t>M.S. Gawaspur Tubhara 
8298503210</t>
  </si>
  <si>
    <t>M.S. Berath 09955434210</t>
  </si>
  <si>
    <t>M.S. Mukundpur 9525995189
9931418305</t>
  </si>
  <si>
    <t>M.S. Kumhaila 8294303061</t>
  </si>
  <si>
    <t>M.S. Sonbarsa 9771517920</t>
  </si>
  <si>
    <t>M.S. Lasarhi 9661399087</t>
  </si>
  <si>
    <t>M.S. Aslan Bahadurpur
 8092200406</t>
  </si>
  <si>
    <t>M.S. Kaup 9708602077</t>
  </si>
  <si>
    <t>M.S. Karisath 9934636023</t>
  </si>
  <si>
    <t>M.S. Nawada Ben 9472456455</t>
  </si>
  <si>
    <t>U.M.S. Chaurai 993900732</t>
  </si>
  <si>
    <t>U.M.S. Shaligram Singh Ka Tola
8409626973</t>
  </si>
  <si>
    <t>M.S. Pakri 9304856454</t>
  </si>
  <si>
    <t>Govt.M.S. Bakhorapur 
9570469585</t>
  </si>
  <si>
    <t>M.S. Khesarhiyan 9973554537</t>
  </si>
  <si>
    <t>M.S. Khangaown 9631265664</t>
  </si>
  <si>
    <t>M.S.Kakila 8083448999</t>
  </si>
  <si>
    <t>U.M.S. Isarhi 9973041304</t>
  </si>
  <si>
    <t>M.S. Jethwar 
9006698116
9931037637</t>
  </si>
  <si>
    <t>M.S. Chakiya  9572477211
9934218390</t>
  </si>
  <si>
    <t>M.S. Sikariya 8873764301</t>
  </si>
  <si>
    <t>M.S. Kouriya  9431438960</t>
  </si>
  <si>
    <t>M.S. Jawainiya 8083447757
7677504269</t>
  </si>
  <si>
    <t>M.S. Suhiya  9471919316</t>
  </si>
  <si>
    <t>M.S.Gahruan 9472135231
9162748057</t>
  </si>
  <si>
    <t>M.S.Kurmuri  9576176655</t>
  </si>
  <si>
    <t>M.S. Tarari 9631136009</t>
  </si>
  <si>
    <t>M.S. Kartha 8757442408
9546312131</t>
  </si>
  <si>
    <t>M.S.Bagar 9801629878</t>
  </si>
  <si>
    <t>U.M.S.Nasratpur 9334673203</t>
  </si>
  <si>
    <t>M.S. Baruhi 9199571702</t>
  </si>
  <si>
    <t>M.S. Basantpur 09308735308</t>
  </si>
  <si>
    <t>M.S. Nawada  9934483628</t>
  </si>
  <si>
    <t>M.S.Nadanw 9234866577
9430015496</t>
  </si>
  <si>
    <t>M.S.Manjharia 9472951603</t>
  </si>
  <si>
    <t>M.S. Khiri 9470753325</t>
  </si>
  <si>
    <t>Urdu M.S. Banni  9973105344</t>
  </si>
  <si>
    <t>M.S.Nuaon 9939391144</t>
  </si>
  <si>
    <t>M.S. Kanjharua 9955867071</t>
  </si>
  <si>
    <t>M.S. Mathila 9931890937</t>
  </si>
  <si>
    <t>M.S. Karuaj 9931281346</t>
  </si>
  <si>
    <t>M.S. Rampur 
Mathiya 9798067177</t>
  </si>
  <si>
    <t>M.S.Pramanpur 9386827434</t>
  </si>
  <si>
    <t>M.S. Barkagaon 8651239720</t>
  </si>
  <si>
    <t>M.S. Harpur 9939590039</t>
  </si>
  <si>
    <t>M.S. Basawan Kala 7739120173</t>
  </si>
  <si>
    <t>M.S.Dhanpura 9199795834</t>
  </si>
  <si>
    <t>M.S. Barka Singhnpura 
9934740004</t>
  </si>
  <si>
    <t>M.S. Kharha Tarnh 9199359782</t>
  </si>
  <si>
    <t xml:space="preserve">M.S.Sijhua </t>
  </si>
  <si>
    <t>M.S.Upari  9939613033</t>
  </si>
  <si>
    <t xml:space="preserve">Govt. Basic School Kari Ram Akhili </t>
  </si>
  <si>
    <t>M.S.Mushiyan 9546505256</t>
  </si>
  <si>
    <t>U.M.S Nuaon 9199361709</t>
  </si>
  <si>
    <t>M.S.Dewmarkande 8969878557</t>
  </si>
  <si>
    <t>Girl's  M.S.Motha 9162106111</t>
  </si>
  <si>
    <t>M.S. Pawani 9473321921,
8298414859</t>
  </si>
  <si>
    <t>M.S.Chhapra 9934757484</t>
  </si>
  <si>
    <t>M.S.Sarwan ,8084920823</t>
  </si>
  <si>
    <t>M.S. Baliyan, 9931111475</t>
  </si>
  <si>
    <t>M.S. Bararhi, 9955083783</t>
  </si>
  <si>
    <t>M.S. Jamorhi, 9955952582</t>
  </si>
  <si>
    <t>M.S. Dhusiyankala ,08521032016</t>
  </si>
  <si>
    <t xml:space="preserve">M.S.Balthari 09162543647,
09473245646
</t>
  </si>
  <si>
    <t>M.S. Ubadhi, 8002578689</t>
  </si>
  <si>
    <t>M.S. Kuchila, 8002537247</t>
  </si>
  <si>
    <t>U.M.S. Goghara, 9931721820</t>
  </si>
  <si>
    <t>M.S. Khanethi, 9631193620</t>
  </si>
  <si>
    <t>M.S. Rampur Naresh, 9801892595</t>
  </si>
  <si>
    <t>M.S. Ramgarh 9771746971</t>
  </si>
  <si>
    <t>M.S. Chandrakaithi, 9934281842</t>
  </si>
  <si>
    <t>M.S. Alampur, 9572407040</t>
  </si>
  <si>
    <t>M.S. Sonhar 9006103550</t>
  </si>
  <si>
    <t>M.S. Akasi , 9204460486</t>
  </si>
  <si>
    <t>M.S. Anndichak, 8002169557</t>
  </si>
  <si>
    <t>M.S.Kajisarai 9934814478</t>
  </si>
  <si>
    <t>M.S.Dedhsaiya, 9955836404</t>
  </si>
  <si>
    <t>M.S.Jalalpur , 9939911087</t>
  </si>
  <si>
    <t>M.S.Vira, 9771693433</t>
  </si>
  <si>
    <t>M.S.Akbarpur, 9934858600</t>
  </si>
  <si>
    <t>M.S.Bazartali, 9955297199</t>
  </si>
  <si>
    <t>U.M.S. Jhunathi, 9631172127</t>
  </si>
  <si>
    <t>U.M.S. Derma, 9931232692</t>
  </si>
  <si>
    <t>M.S. Kuhaila, 9771085197</t>
  </si>
  <si>
    <t>M.S. Paharpur, 9771672098</t>
  </si>
  <si>
    <t>M.S. Wermi, 9708857028</t>
  </si>
  <si>
    <t>M.S. Rampur, 9771867218</t>
  </si>
  <si>
    <t>M.S. Wara panday, 9931630318</t>
  </si>
  <si>
    <t>M.S. Deodha, 8578046529</t>
  </si>
  <si>
    <t>U.M.S. Vishbnathpur , 9386540972</t>
  </si>
  <si>
    <t>M.S. Khanwa, 9905846666</t>
  </si>
  <si>
    <t>Adarsh M.S. Bhadsaini, 9939018688</t>
  </si>
  <si>
    <t>M.S. Moratala, 9934282506</t>
  </si>
  <si>
    <t>M.S. Titoiya, 9934672899</t>
  </si>
  <si>
    <t>M.S. Bataspur, 9470447309</t>
  </si>
  <si>
    <t>M.S. Gapha Kala, 9934972678</t>
  </si>
  <si>
    <t>M.S. Bhangiya, 9472443151
9801769544</t>
  </si>
  <si>
    <t>M.S. Karsan Kala, 9199768865, 9199061230</t>
  </si>
  <si>
    <t>M.S. Salaiya, 9471093249,
8969123151</t>
  </si>
  <si>
    <t>M.S. Naudiha, 9135294703,
8235212693</t>
  </si>
  <si>
    <t>M.S. Mjiyarpur Bahera, 9801672105,
8092670699</t>
  </si>
  <si>
    <t>M.S. Chirala, 9934883794, 9199681520</t>
  </si>
  <si>
    <t>M.S. Urdu Bishnupur, 9771128251,
9135850031</t>
  </si>
  <si>
    <t>M.S. Goribigha, 9939408167</t>
  </si>
  <si>
    <t>M.S. Ahiyarpur, 9934008030</t>
  </si>
  <si>
    <t>Basic M.S. Radui, 7654409634</t>
  </si>
  <si>
    <t>M.S. Karubigha, 9934427661</t>
  </si>
  <si>
    <t>M.S. Sonas, 9931434932</t>
  </si>
  <si>
    <t>M.S. Gajadharpur, 9934063626</t>
  </si>
  <si>
    <t>M.S. Khajuri, 8969107991</t>
  </si>
  <si>
    <t>M.S. Nagwa, 9798270089</t>
  </si>
  <si>
    <t>M.S. Sadikpur, 9955056070, 9801212926</t>
  </si>
  <si>
    <t>M.S. Kaiya, 9771196567, 7277124934</t>
  </si>
  <si>
    <t>U.M.S. Barawadih, 9631852939</t>
  </si>
  <si>
    <t>M.S. Manjhar, 9572789270</t>
  </si>
  <si>
    <t>M.S. Baliyari, 9570551566, 8294856371, 8051934469</t>
  </si>
  <si>
    <t>M.S. Naknuppa, 9431289085</t>
  </si>
  <si>
    <t>M.S. Mahsu, 9631400107</t>
  </si>
  <si>
    <t>M.S. Chintaman Bigha, 9199013498</t>
  </si>
  <si>
    <t>M.S. Darmi, 9955519885, 9931921788</t>
  </si>
  <si>
    <t>M.S. Jhakri, 7654545570, 9162783589</t>
  </si>
  <si>
    <t>M.S. Vijouli, 9801123435</t>
  </si>
  <si>
    <t>M.S. Tahal Amba, 9931428989</t>
  </si>
  <si>
    <t>M.S. Ratwar, 9931418907</t>
  </si>
  <si>
    <t>M.S. Tejpur, 9973299799</t>
  </si>
  <si>
    <t>M.S. Karsawan, 9470488343</t>
  </si>
  <si>
    <t>M.S. Piru, 9135064392</t>
  </si>
  <si>
    <t>M.S. Sriwanbhatt, 9939023445</t>
  </si>
  <si>
    <t>M.S. Belwan, 9162117681,9934238032</t>
  </si>
  <si>
    <t>M.S. Badhopur, 9955270100</t>
  </si>
  <si>
    <t>M.S. Pogar, 9973150471</t>
  </si>
  <si>
    <t>M.S. Judahi, 9931892284</t>
  </si>
  <si>
    <t>M.S. Saliya, 9955803641</t>
  </si>
  <si>
    <t>M.S. Danai, 9097351245</t>
  </si>
  <si>
    <t>M.S.Basudeopur Bhaluya  9801295281</t>
  </si>
  <si>
    <t>M.S. Maheshmunda 8987170031</t>
  </si>
  <si>
    <t>M.S. Ekdara 9961316463</t>
  </si>
  <si>
    <t>M.S. Saur  9430428851</t>
  </si>
  <si>
    <t>M.S.Mahuadhih 9955027709, 7549131650</t>
  </si>
  <si>
    <t>M.S. Maultola, 9534766339</t>
  </si>
  <si>
    <t>M.S.Mahadeo Tikar 9973648394</t>
  </si>
  <si>
    <t>M.S.Ekchari Diyara 9507752647, 9934426205</t>
  </si>
  <si>
    <t>M.S.Lakshmipur 7549681618</t>
  </si>
  <si>
    <t>M.S.Birnaugha 9955198006</t>
  </si>
  <si>
    <t>M.S.Agarpur 9931629228</t>
  </si>
  <si>
    <t>M.S.Danda Bazar 9801648849</t>
  </si>
  <si>
    <t>Govt. M.S.Kurpat 9204660635, 9931729153</t>
  </si>
  <si>
    <t>M.S.Murli 9534523062</t>
  </si>
  <si>
    <t>M.S.Kelendi Nagar 9801016695</t>
  </si>
  <si>
    <t>M.S.Fathehpur 9199519165</t>
  </si>
  <si>
    <t>M.S.Bakchapar 9939070704</t>
  </si>
  <si>
    <t>M.S.Khaira 9931326337</t>
  </si>
  <si>
    <t>M.S.Abharatanpur 9939267569</t>
  </si>
  <si>
    <t>M.S.Kiranpur 9801149910</t>
  </si>
  <si>
    <t>M.S.Surihari 9931727384</t>
  </si>
  <si>
    <t>M.S.Hatiyadadha 8521126388</t>
  </si>
  <si>
    <t>U.M.S.Jharkha 9934883358</t>
  </si>
  <si>
    <t>M.S.Keuti 9905214436</t>
  </si>
  <si>
    <t>M.S.Lodipur 9631858046, 9431446473</t>
  </si>
  <si>
    <t>M.S. Lahana 9852161874</t>
  </si>
  <si>
    <t>M.S. Bamghat 8809298062</t>
  </si>
  <si>
    <t>M.S.Husainawad 8651133181</t>
  </si>
  <si>
    <t>M.S.Pali 9546977875</t>
  </si>
  <si>
    <t>M.S.LalDiyara 9097688412</t>
  </si>
  <si>
    <t>M.S. Geruapursanda 8084044144</t>
  </si>
  <si>
    <t>U.M.S. Kachhiyana 9934788038, 9199110418</t>
  </si>
  <si>
    <t>U.M.S. Lahasaurwa 9631695175, 8434346388</t>
  </si>
  <si>
    <t>M.S. Pawai 9263032826</t>
  </si>
  <si>
    <t>M.S.Buijhayt 09631584296</t>
  </si>
  <si>
    <t>M.S.Chakhand 9135065232</t>
  </si>
  <si>
    <t>M.S. Beran 9204931976</t>
  </si>
  <si>
    <t>M.S. Mahamadpur 9709507263</t>
  </si>
  <si>
    <t>M.S.Bhikhdih 9006793477</t>
  </si>
  <si>
    <t>M.S.Khapra 9934832035</t>
  </si>
  <si>
    <t>M.S.Katiyari 9199782900</t>
  </si>
  <si>
    <t>M.S.Ratanpur 9430453475</t>
  </si>
  <si>
    <t>M.S.Jamuhat 8051879837</t>
  </si>
  <si>
    <t>M.S.Gangata 8544287260</t>
  </si>
  <si>
    <t>U.M.Gangata More 9471899589</t>
  </si>
  <si>
    <t>M.S.Chhoti Manjhagoya 9470400961, 9934017811</t>
  </si>
  <si>
    <t>M.S.Chhabilapur 9771848155</t>
  </si>
  <si>
    <t>M.S.Bharra 9204202640</t>
  </si>
  <si>
    <t>M.S.Babasudebpur 9934708295, 88777402400</t>
  </si>
  <si>
    <t>M.S.Richiyahi Nayartol 9973647476, 9608273410</t>
  </si>
  <si>
    <t>M.S.Rajoura 9709067460</t>
  </si>
  <si>
    <t>M.S.Dadupur 9801471859</t>
  </si>
  <si>
    <t>M.S.Pansalla 9939728107</t>
  </si>
  <si>
    <t>M.S.Sihama 9973149590</t>
  </si>
  <si>
    <t>M.S.Begampur 9631129256</t>
  </si>
  <si>
    <t>M.S.Rajakpur 9667863543</t>
  </si>
  <si>
    <t>M.S.Kuddhar 9955509070</t>
  </si>
  <si>
    <t>M.S.Katarmala 9709640304</t>
  </si>
  <si>
    <t>M.S.Ghaghara 9570665862</t>
  </si>
  <si>
    <t>M.S.Shumbha Ghat 8969741611</t>
  </si>
  <si>
    <t>M.S.Khairi Khutaha 9471283095</t>
  </si>
  <si>
    <t>M.S.Nanku Mandal Tola 9955646986</t>
  </si>
  <si>
    <t>M.S.Mathar 9771388437</t>
  </si>
  <si>
    <t>M.S.Kainjari 7549429234</t>
  </si>
  <si>
    <t>M.S.Khairi Kurbani 9631652583</t>
  </si>
  <si>
    <t>M.S.Timapur Lagar 8877288448</t>
  </si>
  <si>
    <t>U. M. S. Bagdar 9939096309</t>
  </si>
  <si>
    <t>M S Gauasi 9473124829</t>
  </si>
  <si>
    <t>M S Maranga 9939732346</t>
  </si>
  <si>
    <t>M. S. Bairiya 9434821065</t>
  </si>
  <si>
    <t>M. S. Laxmipur Daiwa 7549854721</t>
  </si>
  <si>
    <t>Middle School Mirjapur 8084519254
941640318</t>
  </si>
  <si>
    <t>Middle School Mohanpur 9472890120</t>
  </si>
  <si>
    <t>Middle School Kast Hawar 8809776384
9162325809</t>
  </si>
  <si>
    <t>Middle School Arihana 8809322797</t>
  </si>
  <si>
    <t>Middle School Dhena Baghchhala 9801372634</t>
  </si>
  <si>
    <t>Middle School Ghanhar Vighocha 9939688768</t>
  </si>
  <si>
    <t>Middle School Barsoi Ghat 9431626189</t>
  </si>
  <si>
    <t>Middle School Durgasthan Dhankhora9431869787</t>
  </si>
  <si>
    <t>Middle School Marwa Najrachowki 9006363823</t>
  </si>
  <si>
    <t>Dukhi Ram Middle School Chandpur9709755452</t>
  </si>
  <si>
    <t xml:space="preserve">Middle School Laxmipur </t>
  </si>
  <si>
    <t>Adarsh Middle School Mirjapur 9430521363,
9006224356</t>
  </si>
  <si>
    <t xml:space="preserve">Middle School Hingna Aurahi 9771866450 </t>
  </si>
  <si>
    <t>Middle School Khabdah Dumriya 9661102737</t>
  </si>
  <si>
    <t>Middle School Achra 9801296055</t>
  </si>
  <si>
    <t>Middle School Jhanpur 9471219710</t>
  </si>
  <si>
    <t>Middle School Koskapur 9199673607</t>
  </si>
  <si>
    <t>Middle School Araria Basti 9661185784</t>
  </si>
  <si>
    <t>Middle School Ithari 8084243454</t>
  </si>
  <si>
    <t>Middle School Chiknotwa 9430942006</t>
  </si>
  <si>
    <t>Middle School Barhari 9661376885</t>
  </si>
  <si>
    <t>Middle School Rahta 9631460084</t>
  </si>
  <si>
    <t>M.S.Basant Jagivan
9430526421</t>
  </si>
  <si>
    <t>M.S.Belahi Jairam
9973134925</t>
  </si>
  <si>
    <t>M.S.Jisara
9931684677</t>
  </si>
  <si>
    <t>M.S.Aktha
9470821881</t>
  </si>
  <si>
    <t>M.S.Ramnagara
9570781314</t>
  </si>
  <si>
    <t>M.S.Sirsiya Bazar
8102085348
7654040371</t>
  </si>
  <si>
    <t>M.S.Dhanukhi
9006835850</t>
  </si>
  <si>
    <t>M.S.Maulanagar
9608713501</t>
  </si>
  <si>
    <t>M.S.Bhitta Bazar
8271527471</t>
  </si>
  <si>
    <t>M.S.Chakauti
8986347412</t>
  </si>
  <si>
    <t>M.S. Paramanandpur
9939709788</t>
  </si>
  <si>
    <t>M.S. Sathiyauta
9939770494</t>
  </si>
  <si>
    <t>M.S. Kutubpur
9534509369</t>
  </si>
  <si>
    <t>U.M.S. Basanta
9934417163</t>
  </si>
  <si>
    <t>U. M.S.  Shahpur Rohuya
9934414222</t>
  </si>
  <si>
    <t>M. S,  Mahhisaur
9661844106</t>
  </si>
  <si>
    <t>M.S, Toimath
9939693675</t>
  </si>
  <si>
    <t>M.S, Nayaganj
9934912623</t>
  </si>
  <si>
    <t>M.S, Bijrauti
9973922533</t>
  </si>
  <si>
    <t>M. S,Tersiya
9631970772</t>
  </si>
  <si>
    <t>M.S,Paharpur
7654539556</t>
  </si>
  <si>
    <t>M. S, Mohanpur Kajipatti
9199314551</t>
  </si>
  <si>
    <t>M. S, Bhikhanpura
9973319373</t>
  </si>
  <si>
    <t>M. S, Makhadumpur Pokhraira
9934478747</t>
  </si>
  <si>
    <t>M. S, Chhitrauli
9934656924</t>
  </si>
  <si>
    <t>U. M.S,  Drohiratan
9801136261</t>
  </si>
  <si>
    <t>M. S, Jhitki
9934019395</t>
  </si>
  <si>
    <t>M. S, Dariyapur Kefen
8051703323</t>
  </si>
  <si>
    <t>M. S, Balbhadrapur
8809991008</t>
  </si>
  <si>
    <t>M. S, Lal Chapra
9934760982</t>
  </si>
  <si>
    <t>M. S, Bhagwanpur Kashi
8084360691</t>
  </si>
  <si>
    <t>M.S ,Rajwara
9934809051</t>
  </si>
  <si>
    <t>M. S, Jitachhapra
9939926195</t>
  </si>
  <si>
    <t>M. S, Bendra
9939297191</t>
  </si>
  <si>
    <t>M. S, Sakriman
9006863747</t>
  </si>
  <si>
    <t xml:space="preserve">M. S, Keshopur
9135823204
</t>
  </si>
  <si>
    <t xml:space="preserve">M. S. Munni Baingari
9955660204
</t>
  </si>
  <si>
    <t>M. S,  Cachhahi
8757974704</t>
  </si>
  <si>
    <t>M. S,Semra
9771240801
9835814768</t>
  </si>
  <si>
    <t>M. S, Mahamada
9934659092</t>
  </si>
  <si>
    <t>M. S, Nakta
9430864377
8235157414</t>
  </si>
  <si>
    <t>M. S,Ranikhaira
9430864835
9934203612</t>
  </si>
  <si>
    <t>M. S,Rampur Ratan
9430865561
9798455140</t>
  </si>
  <si>
    <t>M. S, Chahuta
9973925814</t>
  </si>
  <si>
    <t>M. S, Rajkhand
9431806467</t>
  </si>
  <si>
    <t>M S, Bishunpur
9471621233
9939934993</t>
  </si>
  <si>
    <t>M. S, Kothiya
9973191481
9931842980</t>
  </si>
  <si>
    <t>M. S,Balaur Bhatgama
8434895543
8434868088</t>
  </si>
  <si>
    <t>M. S,Dahila
9973658759</t>
  </si>
  <si>
    <t>M. S, Bakhari
9631173639</t>
  </si>
  <si>
    <t>Middle, Kefen
9162802550</t>
  </si>
  <si>
    <t>Govt. Middle School, Belaucha
7739262788</t>
  </si>
  <si>
    <t>Middle School, Dhaniyapatti
9931037199
9661794550</t>
  </si>
  <si>
    <t>Govt. Middle School, Kewalpatti
9430032594
8051418065</t>
  </si>
  <si>
    <t>Govt. Middle School, Malin Belha
9572178379</t>
  </si>
  <si>
    <t>Govt. Middle School, Ganguli
9431629001</t>
  </si>
  <si>
    <t>Govt. Middle School, Kalikapur
9973900631</t>
  </si>
  <si>
    <t>Govt. Middle School, Singhaso
9162249674
8051935537</t>
  </si>
  <si>
    <t>Middle School, Shripur Bhataura
9955507715</t>
  </si>
  <si>
    <t>U. M. S, Mustafapur
7654688593</t>
  </si>
  <si>
    <t xml:space="preserve">U. M. S, Barniya
7870017996
</t>
  </si>
  <si>
    <t>U. M. S, Sihariya
8969431987</t>
  </si>
  <si>
    <t>U. M. S, Dahaura
9431405480</t>
  </si>
  <si>
    <t>M. S, Koila Majhigama
9304020023</t>
  </si>
  <si>
    <t>Mahant Bansi Das Jagdish Das Middle  School, Pachadi
9708287712</t>
  </si>
  <si>
    <t>Middle School, Sanhapur
9801444701</t>
  </si>
  <si>
    <t>U. M. S, Katka
9473151051</t>
  </si>
  <si>
    <t>M. S, Daing
9199229540</t>
  </si>
  <si>
    <t>M. S, Koilajan
9939650547</t>
  </si>
  <si>
    <t>U. M. S, Ramouli
9931745776</t>
  </si>
  <si>
    <t>U. M. S, Balha
7631905606</t>
  </si>
  <si>
    <t>U M S, Jayantipur
9431691474</t>
  </si>
  <si>
    <t>U.M S, Garaul Chakka
9430640027</t>
  </si>
  <si>
    <t>U. M. S, Rampur Uday
9546520079</t>
  </si>
  <si>
    <t>M. S, Tarlahi
9608648110</t>
  </si>
  <si>
    <t>M.S. Belwa Ray
9430645457</t>
  </si>
  <si>
    <t>M.S. Jaishinghpur
9430209305</t>
  </si>
  <si>
    <t>M.S. Basantpur
9576483588</t>
  </si>
  <si>
    <t>M.S.Sishani
9934715029</t>
  </si>
  <si>
    <t>M.S.Madhudih
9430565177</t>
  </si>
  <si>
    <t>M.S.Maniyarpur
9471297810</t>
  </si>
  <si>
    <t>M.S.Jhakracolony
9431270018</t>
  </si>
  <si>
    <t>M.S.Samanpur
9939403946</t>
  </si>
  <si>
    <t>Govt.M.S. Phulwariya
9431674559</t>
  </si>
  <si>
    <t>Govt.M.S. Bhadiharwa
8986137181</t>
  </si>
  <si>
    <t>Govt.M.S. Damrapur
9572125416</t>
  </si>
  <si>
    <t>M.S.Pakri Ahawa Khothwa
08002571785</t>
  </si>
  <si>
    <t>M.S.Sansariya
8757124792</t>
  </si>
  <si>
    <t>M. S, Hata Tola Chhata
9546660912</t>
  </si>
  <si>
    <t>M. S, Kandhauli
9934615203</t>
  </si>
  <si>
    <t>M. S, Agayan
9931238480</t>
  </si>
  <si>
    <t>U. M. S, Shahpur
9934425050</t>
  </si>
  <si>
    <t>U M S, Balui(Boys) 
9430845490</t>
  </si>
  <si>
    <t>U M S, Shekhpura (Urdu)
9431051956</t>
  </si>
  <si>
    <t>M. S,  Gyaspur
8809341191</t>
  </si>
  <si>
    <t>U.M.S,Sarawe
9931980061</t>
  </si>
  <si>
    <t>M. S, Sarsar
9430206854</t>
  </si>
  <si>
    <t>M. S, Baletha
9973162074</t>
  </si>
  <si>
    <t>M. S, Pateji Bahadur
9939697369</t>
  </si>
  <si>
    <t>M. S, Belauri
8809165382</t>
  </si>
  <si>
    <t>M. S, Bangra Ujjain
9955673604</t>
  </si>
  <si>
    <t>Middle School, Saraiya
9431647901</t>
  </si>
  <si>
    <t>Middle School, Bhongha
9006298659</t>
  </si>
  <si>
    <t>Middle School, BarkaBaniya
8434756046
9934920997</t>
  </si>
  <si>
    <t>Middle School,  Malkhachak
9135336330</t>
  </si>
  <si>
    <t>Middle School, Shikharpur
9631221348</t>
  </si>
  <si>
    <t>Middle School, Betbaniya
8294839353</t>
  </si>
  <si>
    <t>Middle School,  Eksar
9572740280</t>
  </si>
  <si>
    <t>Middle School,Mirjapur Murarpur
9955645700</t>
  </si>
  <si>
    <t>Middle School,  Shekhpura
9162298688</t>
  </si>
  <si>
    <t>Middle School,  Bankarwa Mau
8757804020</t>
  </si>
  <si>
    <t>Upgraded Middle School, Itwa 
09401585033</t>
  </si>
  <si>
    <t>Upgraded Middle S, Nethua  
8809143641</t>
  </si>
  <si>
    <t>Middle School, Barnaya Rajaram
9801382670</t>
  </si>
  <si>
    <t>Middle School, Chhatarpati
09695415475</t>
  </si>
  <si>
    <t>Middle School, Balthari
9973181137</t>
  </si>
  <si>
    <t>Middle School, Mateya
9771369553</t>
  </si>
  <si>
    <t>Middle School, Chamanpura
9708223803</t>
  </si>
  <si>
    <t>Middle School, Gandhua
9097163144
9631026226</t>
  </si>
  <si>
    <t>Upgraded Middle School,Banaura 
9661229932
9835052184</t>
  </si>
  <si>
    <t>Middle School, Amarpura Jagiraha
9801115115</t>
  </si>
  <si>
    <t>Middle School, Kuaridih
9006390431</t>
  </si>
  <si>
    <t>Middle School, Karariya
9934499260</t>
  </si>
  <si>
    <t>Middle School, Lakshawar
9570377954</t>
  </si>
  <si>
    <t xml:space="preserve">Middle School, Baraipatti
9955771721 </t>
  </si>
  <si>
    <t>Upgraded Middle School, Singha Tola
9771268847</t>
  </si>
  <si>
    <t xml:space="preserve">U. M. S, Satai 
8757888461
</t>
  </si>
  <si>
    <t>Upgraded Middle School, Ekdenga  Bhagwanpur
9430878571</t>
  </si>
  <si>
    <t>M. S., Baraipatti (Ananta)
9546066924</t>
  </si>
  <si>
    <t>Roy Engineers, Basant Vihar Colony, Raghunath Path, Near Plastic Factory, R.P.S Road, Danapur, Patna-801503,    Mob-9431011395</t>
  </si>
  <si>
    <t xml:space="preserve">Shristi Developers Pvt. Ltd., Krishi Utpadan Bazar Samiti Katra Bazar, Patna City, Mob-9334998030 </t>
  </si>
  <si>
    <t>Durga Electric, Vill+P.O-Amhara,         P.S-Bihta, Distt.-Patna- 801118,          Mob-9431219007</t>
  </si>
  <si>
    <t>Amrendra Kumar Singh, Vill- Janakpuria, P.O-Panwari, P.S-Chauri,(Sahar), Distt.-Bhojpur.</t>
  </si>
  <si>
    <t>Narendra Kumar, AT-Veer Kunwar Singh Nagar, Katira, Bhojpur.</t>
  </si>
  <si>
    <t>Sudarshan Mahto,  
AT- Jagdishpur, Arrah.(Bhojpur)</t>
  </si>
  <si>
    <t>Arvind Kumar, 401, Shakuntala Enclave, Sahajanand Path, Patel Nagar, Patna-800023</t>
  </si>
  <si>
    <t>Ganga Enterprises, Gola Ghat, Buxar,
Mob-9431451802</t>
  </si>
  <si>
    <t>M/S S.A.B. Construction, AT-Chitouli, P.O-Ramdihara, P.S+Distt.-Rohtas.</t>
  </si>
  <si>
    <t>M/S Kuhu Construction Co., Anandgarh Colony, Jail Road, Tilakamanjhi, Bhagalpur.</t>
  </si>
  <si>
    <t>A.K. Construction, AT-Devpur, Khaira, Distt.-Jamui(Bihar)</t>
  </si>
  <si>
    <t>Rajendra Kumar, AT-Pipradih, P.O-Jhajha, Distt.-Jamui.</t>
  </si>
  <si>
    <t>Kaushlendra Kumar</t>
  </si>
  <si>
    <t>Roy Engineers, Basant Vihar Colony, Raghunath Path, Near Plastic Factory, R.P.S Road, Danapur, Patna-801503,    
Mob-9431011395</t>
  </si>
  <si>
    <t>Raj Mangal Singh, Vill-Dihuri , P.O-Malwan, P.S- Khudwan, Distt.- Aurangabad, Bihar.</t>
  </si>
  <si>
    <t xml:space="preserve">M/S Mateshwari Construction,
Mamka Niwas, New Area,Chitour
Nagar, Distt.-Aurangabad,Bihar.
</t>
  </si>
  <si>
    <t xml:space="preserve">M/S C.S. Construction, 
Gayatri Nagar, Motihari.
</t>
  </si>
  <si>
    <t>Man Mardan Shukla Construction  Pvt. Ltd, Speaker Chowk, Naya Tola, Muzaffarpur.</t>
  </si>
  <si>
    <t xml:space="preserve">Shiv Shankar Singh Contract Pvt. 
Ltd., Rajendra Nagar, Gopalganj.
</t>
  </si>
  <si>
    <t>M/S Aditi Annanya Construction, Jai Ram Bhawan, Sadar Bazar, Danapur Cantt., Patna</t>
  </si>
  <si>
    <t>M/S Kishore Construction,  AT- Kaituka Lashi, Saran</t>
  </si>
  <si>
    <t>Siemens Construction Corporation, B-9, Abhiyanta Nagar, Patna-800025</t>
  </si>
  <si>
    <t>Burnwala Contract Pvt. Ltd., AT- Hajiyapur Road, Gopalganj.</t>
  </si>
  <si>
    <t>Avaneesh Enterprises, III-K-35/3A, Nehru Nagar, Ghaziabad.</t>
  </si>
  <si>
    <t>Narendra Prasad Singh, Chakla Nirmali, Supaul.</t>
  </si>
  <si>
    <t>Arbind Prasad, Vill-Purankama, Sheikhpura, Bihar- 811105.</t>
  </si>
  <si>
    <t xml:space="preserve">Ranjeet Kumar, Vill- Shankar
Saraiya,Fateh Tola,P.O-Turkaulia, Distt.-East Champaran  (Bihar)
</t>
  </si>
  <si>
    <t>Rajesh Kumar,  C/O Shiva Hardware, Sadar Bazar,  Phulwari Sharif, Patna.</t>
  </si>
  <si>
    <t>Kailash Prasad Yadav Construction Pvt. Ltd., R/O-  AT+P.O- Hulas, P.S- Raghopur, Distt.-Supaul,  Pin-852111</t>
  </si>
  <si>
    <t xml:space="preserve">Govt.M.S.Agrair Khurd, 9430254440
</t>
  </si>
  <si>
    <t>Urdu.M.S. Painarghat 9546616297      
9572202274</t>
  </si>
  <si>
    <t>M.S. Paiga9955477596,
9905271092</t>
  </si>
  <si>
    <t>M.S.Utalibara, 9934434061</t>
  </si>
  <si>
    <t>M.S.Pinzour 9931803275</t>
  </si>
  <si>
    <t xml:space="preserve">M.S.Pakri Sanakarit 8294843032
</t>
  </si>
  <si>
    <t>Ray &amp; Raj Engineering Pvt. Ltd. , Vill+P.O- Kharahia, Distt.-Samastipur, Pin-848208,  9430047216</t>
  </si>
  <si>
    <t>Low Land about 12'-0"</t>
  </si>
  <si>
    <t>Land not regitered to school</t>
  </si>
  <si>
    <t>Land dispute between School &amp; college</t>
  </si>
  <si>
    <t>Name to be changed from primary to middel school change</t>
  </si>
  <si>
    <t>Land not available</t>
  </si>
  <si>
    <t xml:space="preserve">Total </t>
  </si>
  <si>
    <t>Land encroachment</t>
  </si>
  <si>
    <t>Ram jee prasad. At -Chandmari Road Chauraha ,near water pump cyber zone patna 20</t>
  </si>
  <si>
    <t>Vijay kumar</t>
  </si>
  <si>
    <t>M/s Maa khamakhya madan ji kahata nawada;Ara;Dist-Bhojpur pin-802301</t>
  </si>
  <si>
    <t>Anita singh; Vill+PO-Nahauna;PS-Sasaram mufussil;Dist-Rohtas(Bihar)</t>
  </si>
  <si>
    <t>Lallan sukla;Indraraj Bhawan Fajalgang;Sasaram</t>
  </si>
  <si>
    <t>Shushil kumar</t>
  </si>
  <si>
    <t>Minni Devi</t>
  </si>
  <si>
    <t>Arvind Kumar</t>
  </si>
  <si>
    <t>Hariom Construction</t>
  </si>
  <si>
    <t>M/S Nithes Raj, Rathod Newaji Tola, P.O.- Gurukul Mehian, Chapra</t>
  </si>
  <si>
    <t>M/S Pramod Construction, At- Kurkuri, P.O.- Phulwarisharif, Patna- 801505</t>
  </si>
  <si>
    <t>Sanjeet kumar, Vill-Thuthipur Nisarpura, Parsa Bazar, Patna</t>
  </si>
  <si>
    <t>MD. Iftakhar Alam, AT-Sisauna, P.O+PS- Jokihat, Distt.- Araria, Pin- 854329, Bihar.</t>
  </si>
  <si>
    <t>M/S Samrat Construction</t>
  </si>
  <si>
    <t>Chek</t>
  </si>
  <si>
    <t>Avneesh Enterprises</t>
  </si>
  <si>
    <t>M/S Mateshwari Construction,
Mamka Niwas, New Area,Chitour
Nagar, Distt.-Aurangabad,Bihar.</t>
  </si>
  <si>
    <t>U.M.S.Paithani Nathupur * 9931679454</t>
  </si>
  <si>
    <t>M.S. Darawan,* 9939193170</t>
  </si>
  <si>
    <t>M. S, English*
09006776913</t>
  </si>
  <si>
    <t>Middle School, Govindchak*
9534417539</t>
  </si>
  <si>
    <t>Middle School, Belaur*
9546748080
9771991771</t>
  </si>
  <si>
    <t>Middle School,  Brahimpur*
9955826351</t>
  </si>
  <si>
    <t>Middle School,  Baropur*
9572417282</t>
  </si>
  <si>
    <t>Middle School,  Chorauwa*
9006023139</t>
  </si>
  <si>
    <t>Middle School,  Maricha*
9931521996</t>
  </si>
  <si>
    <t>Middle School,  Pirauna*
9504435453</t>
  </si>
  <si>
    <t>Middle School,  Gopalpur*
9973179573</t>
  </si>
  <si>
    <t>Middle School,  Bari Sirisiya*
9162602176</t>
  </si>
  <si>
    <t>Darauli</t>
  </si>
  <si>
    <t>M. S, Harnatar *
9801693449</t>
  </si>
  <si>
    <t>Middle School, Manopur*
8873883362</t>
  </si>
  <si>
    <t>Upgraded Middle School, Mukrera  *
9572809412</t>
  </si>
  <si>
    <t>Manjhi</t>
  </si>
  <si>
    <t>Middle School, Madan sadh *
9934822882</t>
  </si>
  <si>
    <t>Middle School, Saryupar *
9934632634</t>
  </si>
  <si>
    <t>Sampatchak</t>
  </si>
  <si>
    <t>M.S. Chainpur 9006458543*</t>
  </si>
  <si>
    <t>M.S. Nainori 9771538556*</t>
  </si>
  <si>
    <t>Dulhin Bazar</t>
  </si>
  <si>
    <t>M.S. Sadwah 9801912969*</t>
  </si>
  <si>
    <t>M.S.Ranisagar 9939288398*</t>
  </si>
  <si>
    <t>M.S. Janjara, 9661198236,*
8544238269</t>
  </si>
  <si>
    <t>Samastipur</t>
  </si>
  <si>
    <t>Mohanpur</t>
  </si>
  <si>
    <t>Middle School, Jaunpur *
9973115253</t>
  </si>
  <si>
    <t>Warishnagar</t>
  </si>
  <si>
    <t>Middle School, Satmalpur *
8002399228</t>
  </si>
  <si>
    <t>Baheri</t>
  </si>
  <si>
    <t>Middle School, Paghari *
9934872732
9470624497</t>
  </si>
  <si>
    <t>1st A/C bill paid</t>
  </si>
  <si>
    <t>Land dispute</t>
  </si>
  <si>
    <t>2nd A/C bill paid</t>
  </si>
  <si>
    <t>Land problem</t>
  </si>
  <si>
    <t>work stopped due to land dispute</t>
  </si>
  <si>
    <t>Dispute</t>
  </si>
  <si>
    <t>Vikash Kumar Singh, Kankarbagh, Patna</t>
  </si>
  <si>
    <t>Manoj Kumar, Jagdishpur, Bhojpur</t>
  </si>
  <si>
    <t>M/S B.S. Construction, P.D. Road, Barmasia, Deoghar</t>
  </si>
  <si>
    <t>Anil Kumar Singh</t>
  </si>
  <si>
    <t>Rakesh Ranjan, At- Narayan Bhawan, J.P. Colony Chandanwara, Muzaffarpur</t>
  </si>
  <si>
    <t>Madhav Construction, Vill- Andama, P.O.-Kusauthar, Distt- Darbhanga</t>
  </si>
  <si>
    <t>Following School name Attached in Disputed/ Invalid Upgraded School List vide Letter no- 132/ 22.01.13 of Directod (S.E.) &amp; Letter no 88/ 09.11.2012 of DEO, Patna,so Following School name has been Deleted from above list</t>
  </si>
  <si>
    <t>Following School name attached in Disputed Upgraded School list Vide Letter no 132 Dated- 22.01.2013 of Director (S.E.), so Following School name has been Deleted from above list</t>
  </si>
  <si>
    <t>Following School name Attached in Disputed/ Invalid Upgraded School List vide Letter no- 132/ 22.01.13 of Directod (S.E.) ,so Following School name hasbeen Deleted from above list</t>
  </si>
  <si>
    <t>Following School name attached in Invalid Upgraded School list Vide Letter no 132 Dated- 22.01.2013 of Director (S.E.), so Following School name hasbeen Deleted from above list</t>
  </si>
  <si>
    <t>Retender</t>
  </si>
  <si>
    <t>Tender Process</t>
  </si>
  <si>
    <t>M.S.Phulkaha 9631003475</t>
  </si>
  <si>
    <t>Insufficient land</t>
  </si>
  <si>
    <t>Low land, water logged</t>
  </si>
  <si>
    <t>3rd on A/C bill paid</t>
  </si>
  <si>
    <t>1st A/C Bill paid</t>
  </si>
  <si>
    <t>6th A/C bill paid</t>
  </si>
  <si>
    <t>3rd A/C bill paid</t>
  </si>
  <si>
    <t>2nd on A/C Bill Paid</t>
  </si>
  <si>
    <t>2nd A/C Bill paid</t>
  </si>
  <si>
    <t>1st A/C Bill Paid</t>
  </si>
  <si>
    <t>2nd on A/C bill Paid</t>
  </si>
  <si>
    <t>Date of Aggrement</t>
  </si>
  <si>
    <t>Time of Completion</t>
  </si>
  <si>
    <t>5.1.2013</t>
  </si>
  <si>
    <t>12 Month</t>
  </si>
  <si>
    <t>23.1.2013</t>
  </si>
  <si>
    <t>3.5.2013</t>
  </si>
  <si>
    <t>14.5.2013</t>
  </si>
  <si>
    <t>3.7.2013</t>
  </si>
  <si>
    <t>16.1.2013</t>
  </si>
  <si>
    <t>2.2.2013</t>
  </si>
  <si>
    <t>6.7.2013</t>
  </si>
  <si>
    <t>5.7.2013</t>
  </si>
  <si>
    <t>26.7.2013</t>
  </si>
  <si>
    <t>29.8.2013</t>
  </si>
  <si>
    <t xml:space="preserve">21.1.2013 </t>
  </si>
  <si>
    <t>9.4.2013</t>
  </si>
  <si>
    <t>8.5.2013</t>
  </si>
  <si>
    <t>28.6.2013</t>
  </si>
  <si>
    <t>25.7.2013</t>
  </si>
  <si>
    <t>11.9.2013</t>
  </si>
  <si>
    <t>12.4.2013</t>
  </si>
  <si>
    <t>2.3.2013</t>
  </si>
  <si>
    <t>23.10.2013</t>
  </si>
  <si>
    <t>28.5.2013</t>
  </si>
  <si>
    <t>8.7.2013</t>
  </si>
  <si>
    <t>27.8.2013</t>
  </si>
  <si>
    <t>23.8.2013</t>
  </si>
  <si>
    <t>1.7.2013</t>
  </si>
  <si>
    <t>30.10.2013</t>
  </si>
  <si>
    <t>24.4.2013</t>
  </si>
  <si>
    <t>24.5.2013</t>
  </si>
  <si>
    <t>10.9.2013</t>
  </si>
  <si>
    <t>21.9.2013</t>
  </si>
  <si>
    <t>8.10.2013</t>
  </si>
  <si>
    <t>6.9.2013</t>
  </si>
  <si>
    <t>16.9.2013</t>
  </si>
  <si>
    <t>22.5.2013</t>
  </si>
  <si>
    <t>2.9.2013</t>
  </si>
  <si>
    <t>1st on A/C 
Bill Paid</t>
  </si>
  <si>
    <t>8th A/C 
Bill Paid</t>
  </si>
  <si>
    <t>2nd on A/C
 Bill Paid</t>
  </si>
  <si>
    <t>Aproach road 
not available</t>
  </si>
  <si>
    <t>Invalid list</t>
  </si>
  <si>
    <t>Roof casted</t>
  </si>
  <si>
    <t>Required boundarywall demolision</t>
  </si>
  <si>
    <t>Shuttering</t>
  </si>
  <si>
    <t>Estimated Amount   (in lac)</t>
  </si>
  <si>
    <t>Estimated Amount    (in lac)</t>
  </si>
  <si>
    <t>Fin. Exp.   (in lac)</t>
  </si>
  <si>
    <t>Fin Exp. (in Lac)</t>
  </si>
  <si>
    <t xml:space="preserve">Vikash Kumar  </t>
  </si>
  <si>
    <t>Rama Construction</t>
  </si>
  <si>
    <t>Kosi</t>
  </si>
  <si>
    <t>Purnea</t>
  </si>
  <si>
    <t>Tirhut</t>
  </si>
  <si>
    <t xml:space="preserve">Name of Division :-  Purnea                          </t>
  </si>
  <si>
    <t xml:space="preserve">Name of Division :-  Kosi          </t>
  </si>
  <si>
    <t>Name of Division :-  Munger</t>
  </si>
  <si>
    <t>Name of Division :-  Bhagalpur</t>
  </si>
  <si>
    <t xml:space="preserve">Name of Division :-  Tirhut                                           </t>
  </si>
  <si>
    <t>Name of Division :-  Darbhanga</t>
  </si>
  <si>
    <t>Rajeev Ranjan (9234271071), E.E. BSEIDC, Div.-Magadh</t>
  </si>
  <si>
    <t>Ranvijay Kr. Sinha (9934961293) E.E. BSEIDC, Div.- Bhagalpur</t>
  </si>
  <si>
    <t>Surendra Kumar (9939599803) E.E. BSEIDC, Div.-Munger</t>
  </si>
  <si>
    <t>Anil Kumar (9334128101)                          E.E. BSEIDC, Div.- Koshi</t>
  </si>
  <si>
    <t>Manoj Kumar Pandey (9661818750)                            E.E. BSEIDC, Div.- Purnia</t>
  </si>
  <si>
    <t>Name &amp; contact no. of EE :- Satish Prasad (8987263065) , AE :- S. Tiwari (9431495949), AE :- Atul Kr. Varanwal (9835658494)</t>
  </si>
  <si>
    <t>Name &amp; contact no. of EE :- Ranvijay Kr. Sinha (9934961293), AE :-  Mallu Singh (9835471249/ 9471211134)</t>
  </si>
  <si>
    <t>Name &amp; contact no. of EE :-Surendra Kumar (9939599803), AE :- M.K.Pandey (9835806534), &amp; Rajiv Kr. (8986897214)</t>
  </si>
  <si>
    <t>Name &amp; contact no. of EE :- Anil Kumar (9334128101)   ,  AE :- Haider Jamal (8294246338), AE :- Neeraj Kumar (7543014790)</t>
  </si>
  <si>
    <t>Name &amp; contact no. of EE :- Anil Kr. Singh (9801494702) , AE :- Ram Babu Mahto (9835619212) &amp; Rajesh Kumar (9431620115)</t>
  </si>
  <si>
    <t>Name &amp; contact no. of EE :- Sanjeev Kumar (9199601788) , AE :- Ram Babu Mahto (9835619212) &amp; Rajesh Kumar (9431620115)</t>
  </si>
  <si>
    <t>Name &amp; contact no. of EE :- Pramod Kumar (9955128483) , AE :- Hemant kr. (7488022930), AE :- Chandramadhav Singh (9431474663)</t>
  </si>
  <si>
    <t xml:space="preserve">Name of Division :-  Saran                                                                </t>
  </si>
  <si>
    <t>Satish Prasad (8987263065)  E.E. BSEIDC, Div.-Patna</t>
  </si>
  <si>
    <t>Sanjeev Kumar (9199601788) E.E. BSEIDC, Div.-Darbhanga</t>
  </si>
  <si>
    <t>Pramod Kumar (9955128483)  E.E. BSEIDC, Div.- Saran</t>
  </si>
  <si>
    <t>Anil Kr. Singh (9801494702)  E.E. BSEIDC, Div.-Tirhut</t>
  </si>
  <si>
    <t xml:space="preserve"> </t>
  </si>
  <si>
    <t xml:space="preserve">Progress report for the construction of USS school building  (2010-11)                            </t>
  </si>
  <si>
    <t>M/S Shining Madhusudan Construction, Purnea</t>
  </si>
  <si>
    <t>RANA Construction</t>
  </si>
  <si>
    <t>Date:-31.05.2014</t>
  </si>
  <si>
    <t>Progress report for the construction of USS school building (2010-2011)</t>
  </si>
  <si>
    <t>Name &amp; contact no. of EE :- Ranvijay Kr. Sinha (9934961293), AE :- Vindo Kr. Pandey (9472722090) &amp; Sanjeev Kumar (9431487994)</t>
  </si>
  <si>
    <t>5th A/C bill paid</t>
  </si>
  <si>
    <t>B/W upto RL</t>
  </si>
  <si>
    <t>8th A/C bill paid</t>
  </si>
  <si>
    <t>Sufficient land not available</t>
  </si>
  <si>
    <t>Shuttering &amp; steel binding</t>
  </si>
  <si>
    <t>Invalid List</t>
  </si>
  <si>
    <t>RC</t>
  </si>
  <si>
    <t>3rd A/C Bill paid</t>
  </si>
  <si>
    <t>Shuttering &amp; Steel binding</t>
  </si>
  <si>
    <t>1 Year</t>
  </si>
  <si>
    <t>insufficient land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</si>
</sst>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6"/>
      <color theme="1"/>
      <name val="Calibri"/>
      <family val="2"/>
      <scheme val="minor"/>
    </font>
    <font>
      <sz val="10"/>
      <color theme="1"/>
      <name val="Arial Unicode MS"/>
      <family val="2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13"/>
      <color rgb="FF000000"/>
      <name val="Kruti Dev 010"/>
    </font>
    <font>
      <b/>
      <sz val="14"/>
      <color theme="1"/>
      <name val="Times New Roman"/>
      <family val="1"/>
    </font>
    <font>
      <sz val="7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6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2"/>
      <color rgb="FF000000"/>
      <name val="Times New Roman"/>
      <family val="1"/>
    </font>
    <font>
      <sz val="6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13"/>
      <color rgb="FF000000"/>
      <name val="Times New Roman"/>
      <family val="1"/>
    </font>
    <font>
      <sz val="10"/>
      <color theme="1"/>
      <name val="Arial"/>
      <family val="2"/>
    </font>
    <font>
      <sz val="8"/>
      <color theme="1"/>
      <name val="Arial"/>
      <family val="2"/>
    </font>
    <font>
      <sz val="7"/>
      <color rgb="FF000000"/>
      <name val="Times New Roman"/>
      <family val="1"/>
    </font>
    <font>
      <b/>
      <sz val="9"/>
      <color theme="1" tint="0.499984740745262"/>
      <name val="Times New Roman"/>
      <family val="1"/>
    </font>
    <font>
      <b/>
      <sz val="6"/>
      <color theme="1" tint="0.499984740745262"/>
      <name val="Times New Roman"/>
      <family val="1"/>
    </font>
    <font>
      <b/>
      <sz val="7"/>
      <color theme="1" tint="0.499984740745262"/>
      <name val="Times New Roman"/>
      <family val="1"/>
    </font>
    <font>
      <sz val="11"/>
      <color theme="1" tint="0.499984740745262"/>
      <name val="Times New Roman"/>
      <family val="1"/>
    </font>
    <font>
      <sz val="11"/>
      <color theme="1" tint="0.499984740745262"/>
      <name val="Calibri"/>
      <family val="2"/>
      <scheme val="minor"/>
    </font>
    <font>
      <sz val="12"/>
      <color theme="1" tint="0.499984740745262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 tint="0.499984740745262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0" tint="-0.499984740745262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rgb="FF000000"/>
      <name val="Cambria"/>
      <family val="1"/>
      <scheme val="major"/>
    </font>
    <font>
      <sz val="11"/>
      <color theme="1" tint="0.499984740745262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8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5"/>
      <color theme="1"/>
      <name val="Cambria"/>
      <family val="1"/>
      <scheme val="major"/>
    </font>
    <font>
      <b/>
      <sz val="14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b/>
      <sz val="11"/>
      <color theme="1"/>
      <name val="Arial Black"/>
      <family val="2"/>
    </font>
    <font>
      <b/>
      <sz val="14"/>
      <color theme="1"/>
      <name val="Arial Black"/>
      <family val="2"/>
    </font>
    <font>
      <sz val="14"/>
      <color theme="1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0" xfId="0" applyFill="1"/>
    <xf numFmtId="0" fontId="11" fillId="0" borderId="1" xfId="0" applyFont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4" fillId="0" borderId="1" xfId="0" applyFont="1" applyBorder="1" applyAlignment="1">
      <alignment horizontal="center" vertical="center"/>
    </xf>
    <xf numFmtId="0" fontId="18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Border="1"/>
    <xf numFmtId="0" fontId="7" fillId="2" borderId="1" xfId="0" applyFont="1" applyFill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wrapText="1"/>
    </xf>
    <xf numFmtId="1" fontId="22" fillId="0" borderId="1" xfId="0" applyNumberFormat="1" applyFont="1" applyBorder="1" applyAlignment="1">
      <alignment horizontal="center" vertical="center" wrapText="1"/>
    </xf>
    <xf numFmtId="0" fontId="22" fillId="2" borderId="1" xfId="0" applyFont="1" applyFill="1" applyBorder="1" applyAlignment="1">
      <alignment wrapText="1"/>
    </xf>
    <xf numFmtId="0" fontId="29" fillId="0" borderId="7" xfId="0" applyFont="1" applyBorder="1" applyAlignment="1">
      <alignment vertical="center" wrapText="1"/>
    </xf>
    <xf numFmtId="0" fontId="3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2" fillId="0" borderId="1" xfId="0" applyFont="1" applyBorder="1"/>
    <xf numFmtId="0" fontId="31" fillId="0" borderId="7" xfId="0" applyFont="1" applyBorder="1" applyAlignment="1">
      <alignment vertical="center" wrapText="1"/>
    </xf>
    <xf numFmtId="0" fontId="3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12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17" fillId="2" borderId="1" xfId="0" applyFont="1" applyFill="1" applyBorder="1" applyAlignment="1">
      <alignment wrapText="1"/>
    </xf>
    <xf numFmtId="0" fontId="19" fillId="2" borderId="1" xfId="0" applyFont="1" applyFill="1" applyBorder="1" applyAlignment="1">
      <alignment wrapText="1"/>
    </xf>
    <xf numFmtId="0" fontId="33" fillId="2" borderId="1" xfId="0" applyFont="1" applyFill="1" applyBorder="1" applyAlignment="1">
      <alignment wrapText="1"/>
    </xf>
    <xf numFmtId="0" fontId="3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22" fillId="2" borderId="1" xfId="0" applyFont="1" applyFill="1" applyBorder="1"/>
    <xf numFmtId="0" fontId="20" fillId="0" borderId="1" xfId="0" applyFont="1" applyBorder="1" applyAlignment="1"/>
    <xf numFmtId="0" fontId="5" fillId="0" borderId="1" xfId="0" applyFont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vertical="top" wrapText="1"/>
    </xf>
    <xf numFmtId="0" fontId="29" fillId="0" borderId="1" xfId="0" applyFont="1" applyBorder="1" applyAlignment="1">
      <alignment wrapText="1"/>
    </xf>
    <xf numFmtId="2" fontId="2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2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/>
    <xf numFmtId="0" fontId="19" fillId="0" borderId="1" xfId="0" applyFont="1" applyBorder="1" applyAlignment="1">
      <alignment wrapText="1"/>
    </xf>
    <xf numFmtId="0" fontId="36" fillId="0" borderId="1" xfId="0" applyFont="1" applyBorder="1" applyAlignment="1">
      <alignment wrapText="1"/>
    </xf>
    <xf numFmtId="0" fontId="37" fillId="0" borderId="1" xfId="0" applyFont="1" applyBorder="1" applyAlignment="1">
      <alignment wrapText="1"/>
    </xf>
    <xf numFmtId="0" fontId="2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31" fillId="0" borderId="1" xfId="0" applyFont="1" applyBorder="1" applyAlignment="1">
      <alignment wrapText="1"/>
    </xf>
    <xf numFmtId="0" fontId="38" fillId="0" borderId="1" xfId="0" applyFont="1" applyBorder="1" applyAlignment="1">
      <alignment wrapText="1"/>
    </xf>
    <xf numFmtId="0" fontId="39" fillId="3" borderId="1" xfId="0" applyFont="1" applyFill="1" applyBorder="1" applyAlignment="1">
      <alignment horizontal="center" vertical="center" wrapText="1"/>
    </xf>
    <xf numFmtId="44" fontId="39" fillId="3" borderId="1" xfId="1" applyFont="1" applyFill="1" applyBorder="1" applyAlignment="1">
      <alignment horizontal="center" vertical="center" wrapText="1"/>
    </xf>
    <xf numFmtId="0" fontId="40" fillId="3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center" vertical="center" wrapText="1"/>
    </xf>
    <xf numFmtId="44" fontId="39" fillId="2" borderId="1" xfId="1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 wrapText="1"/>
    </xf>
    <xf numFmtId="0" fontId="42" fillId="2" borderId="1" xfId="0" applyFont="1" applyFill="1" applyBorder="1"/>
    <xf numFmtId="0" fontId="42" fillId="2" borderId="1" xfId="0" applyFont="1" applyFill="1" applyBorder="1" applyAlignment="1">
      <alignment wrapText="1"/>
    </xf>
    <xf numFmtId="1" fontId="23" fillId="0" borderId="1" xfId="0" applyNumberFormat="1" applyFont="1" applyBorder="1" applyAlignment="1">
      <alignment horizontal="center" vertical="center"/>
    </xf>
    <xf numFmtId="0" fontId="42" fillId="3" borderId="1" xfId="0" applyFont="1" applyFill="1" applyBorder="1" applyAlignment="1">
      <alignment wrapText="1"/>
    </xf>
    <xf numFmtId="0" fontId="42" fillId="3" borderId="1" xfId="0" applyFont="1" applyFill="1" applyBorder="1"/>
    <xf numFmtId="0" fontId="0" fillId="0" borderId="0" xfId="0" applyAlignment="1">
      <alignment horizontal="center" vertical="center"/>
    </xf>
    <xf numFmtId="0" fontId="43" fillId="2" borderId="1" xfId="0" applyFont="1" applyFill="1" applyBorder="1" applyAlignment="1">
      <alignment wrapText="1"/>
    </xf>
    <xf numFmtId="0" fontId="43" fillId="3" borderId="1" xfId="0" applyFont="1" applyFill="1" applyBorder="1" applyAlignment="1">
      <alignment wrapText="1"/>
    </xf>
    <xf numFmtId="0" fontId="43" fillId="2" borderId="1" xfId="0" applyFont="1" applyFill="1" applyBorder="1"/>
    <xf numFmtId="0" fontId="43" fillId="3" borderId="1" xfId="0" applyFont="1" applyFill="1" applyBorder="1"/>
    <xf numFmtId="0" fontId="41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15" fillId="0" borderId="14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20" fillId="2" borderId="14" xfId="0" applyFont="1" applyFill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8" fillId="2" borderId="1" xfId="0" applyFont="1" applyFill="1" applyBorder="1" applyAlignment="1">
      <alignment wrapText="1"/>
    </xf>
    <xf numFmtId="0" fontId="28" fillId="0" borderId="1" xfId="0" applyFont="1" applyBorder="1" applyAlignment="1">
      <alignment wrapText="1"/>
    </xf>
    <xf numFmtId="0" fontId="44" fillId="3" borderId="1" xfId="0" applyFont="1" applyFill="1" applyBorder="1" applyAlignment="1">
      <alignment wrapText="1"/>
    </xf>
    <xf numFmtId="0" fontId="44" fillId="2" borderId="1" xfId="0" applyFont="1" applyFill="1" applyBorder="1" applyAlignment="1">
      <alignment wrapText="1"/>
    </xf>
    <xf numFmtId="0" fontId="28" fillId="0" borderId="1" xfId="0" applyFont="1" applyBorder="1"/>
    <xf numFmtId="0" fontId="0" fillId="0" borderId="14" xfId="0" applyBorder="1" applyAlignment="1">
      <alignment horizontal="left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45" fillId="0" borderId="1" xfId="0" applyFont="1" applyBorder="1" applyAlignment="1">
      <alignment wrapText="1"/>
    </xf>
    <xf numFmtId="0" fontId="45" fillId="2" borderId="1" xfId="0" applyFont="1" applyFill="1" applyBorder="1"/>
    <xf numFmtId="0" fontId="47" fillId="3" borderId="1" xfId="0" applyFont="1" applyFill="1" applyBorder="1" applyAlignment="1">
      <alignment wrapText="1"/>
    </xf>
    <xf numFmtId="0" fontId="47" fillId="2" borderId="1" xfId="0" applyFont="1" applyFill="1" applyBorder="1" applyAlignment="1">
      <alignment wrapText="1"/>
    </xf>
    <xf numFmtId="0" fontId="45" fillId="2" borderId="1" xfId="0" applyFont="1" applyFill="1" applyBorder="1" applyAlignment="1">
      <alignment wrapText="1"/>
    </xf>
    <xf numFmtId="0" fontId="47" fillId="3" borderId="1" xfId="0" applyFont="1" applyFill="1" applyBorder="1"/>
    <xf numFmtId="0" fontId="47" fillId="2" borderId="1" xfId="0" applyFont="1" applyFill="1" applyBorder="1"/>
    <xf numFmtId="0" fontId="45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left" vertical="center" wrapText="1"/>
    </xf>
    <xf numFmtId="2" fontId="46" fillId="0" borderId="1" xfId="0" applyNumberFormat="1" applyFont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center" vertical="center" wrapText="1"/>
    </xf>
    <xf numFmtId="0" fontId="45" fillId="2" borderId="1" xfId="0" applyFont="1" applyFill="1" applyBorder="1" applyAlignment="1">
      <alignment vertical="center" wrapText="1"/>
    </xf>
    <xf numFmtId="0" fontId="45" fillId="2" borderId="5" xfId="0" applyFont="1" applyFill="1" applyBorder="1" applyAlignment="1">
      <alignment horizontal="center" vertical="center" wrapText="1"/>
    </xf>
    <xf numFmtId="0" fontId="45" fillId="2" borderId="6" xfId="0" applyFont="1" applyFill="1" applyBorder="1" applyAlignment="1">
      <alignment horizontal="center" vertical="center" wrapText="1"/>
    </xf>
    <xf numFmtId="0" fontId="45" fillId="2" borderId="7" xfId="0" applyFont="1" applyFill="1" applyBorder="1" applyAlignment="1">
      <alignment horizontal="center" vertical="center" wrapText="1"/>
    </xf>
    <xf numFmtId="0" fontId="45" fillId="0" borderId="1" xfId="0" applyFont="1" applyBorder="1" applyAlignment="1">
      <alignment vertical="center" wrapText="1"/>
    </xf>
    <xf numFmtId="0" fontId="45" fillId="2" borderId="1" xfId="0" applyFont="1" applyFill="1" applyBorder="1" applyAlignment="1">
      <alignment horizontal="left" vertical="top" wrapText="1"/>
    </xf>
    <xf numFmtId="164" fontId="45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164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45" fillId="0" borderId="1" xfId="0" applyFont="1" applyBorder="1" applyAlignment="1">
      <alignment horizontal="left"/>
    </xf>
    <xf numFmtId="0" fontId="45" fillId="0" borderId="1" xfId="0" applyFont="1" applyBorder="1"/>
    <xf numFmtId="0" fontId="45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8" fillId="0" borderId="1" xfId="0" applyFont="1" applyBorder="1" applyAlignment="1">
      <alignment horizontal="left" vertical="center" wrapText="1"/>
    </xf>
    <xf numFmtId="0" fontId="19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33" fillId="2" borderId="1" xfId="0" applyFont="1" applyFill="1" applyBorder="1" applyAlignment="1">
      <alignment vertical="center" wrapText="1"/>
    </xf>
    <xf numFmtId="0" fontId="22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1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4" xfId="0" applyBorder="1" applyAlignment="1">
      <alignment vertical="center"/>
    </xf>
    <xf numFmtId="0" fontId="4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7" fillId="0" borderId="1" xfId="0" applyFont="1" applyFill="1" applyBorder="1" applyAlignment="1">
      <alignment wrapText="1"/>
    </xf>
    <xf numFmtId="0" fontId="47" fillId="5" borderId="1" xfId="0" applyFont="1" applyFill="1" applyBorder="1" applyAlignment="1">
      <alignment wrapText="1"/>
    </xf>
    <xf numFmtId="0" fontId="42" fillId="0" borderId="1" xfId="0" applyFont="1" applyFill="1" applyBorder="1" applyAlignment="1">
      <alignment wrapText="1"/>
    </xf>
    <xf numFmtId="0" fontId="43" fillId="5" borderId="1" xfId="0" applyFont="1" applyFill="1" applyBorder="1" applyAlignment="1">
      <alignment wrapText="1"/>
    </xf>
    <xf numFmtId="0" fontId="43" fillId="0" borderId="1" xfId="0" applyFont="1" applyFill="1" applyBorder="1" applyAlignment="1">
      <alignment wrapText="1"/>
    </xf>
    <xf numFmtId="0" fontId="45" fillId="0" borderId="1" xfId="0" applyFont="1" applyBorder="1" applyAlignment="1">
      <alignment horizontal="center"/>
    </xf>
    <xf numFmtId="0" fontId="49" fillId="5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right" vertical="center" wrapText="1"/>
    </xf>
    <xf numFmtId="0" fontId="0" fillId="2" borderId="1" xfId="0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wrapText="1"/>
    </xf>
    <xf numFmtId="2" fontId="20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0" fontId="18" fillId="0" borderId="0" xfId="0" applyFont="1"/>
    <xf numFmtId="0" fontId="24" fillId="2" borderId="1" xfId="0" applyFont="1" applyFill="1" applyBorder="1" applyAlignment="1">
      <alignment horizontal="center"/>
    </xf>
    <xf numFmtId="0" fontId="24" fillId="2" borderId="14" xfId="0" applyFont="1" applyFill="1" applyBorder="1" applyAlignment="1">
      <alignment horizontal="center"/>
    </xf>
    <xf numFmtId="0" fontId="18" fillId="2" borderId="1" xfId="0" applyFont="1" applyFill="1" applyBorder="1"/>
    <xf numFmtId="0" fontId="50" fillId="0" borderId="1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18" fillId="0" borderId="1" xfId="0" applyFont="1" applyFill="1" applyBorder="1" applyAlignment="1">
      <alignment wrapText="1"/>
    </xf>
    <xf numFmtId="0" fontId="51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wrapText="1"/>
    </xf>
    <xf numFmtId="0" fontId="52" fillId="0" borderId="1" xfId="0" applyFont="1" applyBorder="1" applyAlignment="1">
      <alignment wrapText="1"/>
    </xf>
    <xf numFmtId="0" fontId="13" fillId="0" borderId="1" xfId="0" applyFont="1" applyBorder="1" applyAlignment="1">
      <alignment horizontal="left" vertical="center" wrapText="1"/>
    </xf>
    <xf numFmtId="0" fontId="51" fillId="0" borderId="1" xfId="0" applyFont="1" applyBorder="1" applyAlignment="1">
      <alignment wrapText="1"/>
    </xf>
    <xf numFmtId="0" fontId="51" fillId="0" borderId="1" xfId="0" applyFont="1" applyBorder="1" applyAlignment="1">
      <alignment horizontal="justify" wrapText="1"/>
    </xf>
    <xf numFmtId="0" fontId="53" fillId="0" borderId="1" xfId="0" applyFont="1" applyBorder="1" applyAlignment="1">
      <alignment horizontal="center" vertical="top" wrapText="1"/>
    </xf>
    <xf numFmtId="0" fontId="53" fillId="0" borderId="14" xfId="0" applyFont="1" applyBorder="1" applyAlignment="1">
      <alignment horizontal="center" vertical="top" wrapText="1"/>
    </xf>
    <xf numFmtId="0" fontId="0" fillId="0" borderId="0" xfId="0" applyFont="1"/>
    <xf numFmtId="0" fontId="18" fillId="0" borderId="1" xfId="0" applyFont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2" fontId="0" fillId="0" borderId="0" xfId="0" applyNumberFormat="1"/>
    <xf numFmtId="0" fontId="57" fillId="0" borderId="0" xfId="0" applyFont="1"/>
    <xf numFmtId="0" fontId="56" fillId="0" borderId="1" xfId="0" applyFont="1" applyBorder="1" applyAlignment="1">
      <alignment horizontal="center" vertical="center" wrapText="1"/>
    </xf>
    <xf numFmtId="0" fontId="58" fillId="0" borderId="1" xfId="0" applyFont="1" applyBorder="1" applyAlignment="1">
      <alignment horizontal="center" vertical="center" wrapText="1"/>
    </xf>
    <xf numFmtId="0" fontId="57" fillId="2" borderId="1" xfId="0" applyFont="1" applyFill="1" applyBorder="1" applyAlignment="1">
      <alignment horizontal="center" vertical="center" wrapText="1"/>
    </xf>
    <xf numFmtId="0" fontId="58" fillId="0" borderId="1" xfId="0" applyFont="1" applyBorder="1" applyAlignment="1">
      <alignment horizontal="left" vertical="center" wrapText="1"/>
    </xf>
    <xf numFmtId="0" fontId="57" fillId="2" borderId="1" xfId="0" applyFont="1" applyFill="1" applyBorder="1" applyAlignment="1">
      <alignment horizontal="center" wrapText="1"/>
    </xf>
    <xf numFmtId="0" fontId="59" fillId="2" borderId="1" xfId="0" applyFont="1" applyFill="1" applyBorder="1" applyAlignment="1">
      <alignment wrapText="1"/>
    </xf>
    <xf numFmtId="0" fontId="57" fillId="2" borderId="1" xfId="0" applyFont="1" applyFill="1" applyBorder="1" applyAlignment="1">
      <alignment wrapText="1"/>
    </xf>
    <xf numFmtId="0" fontId="59" fillId="3" borderId="1" xfId="0" applyFont="1" applyFill="1" applyBorder="1" applyAlignment="1">
      <alignment wrapText="1"/>
    </xf>
    <xf numFmtId="0" fontId="59" fillId="0" borderId="1" xfId="0" applyFont="1" applyFill="1" applyBorder="1" applyAlignment="1">
      <alignment wrapText="1"/>
    </xf>
    <xf numFmtId="0" fontId="57" fillId="2" borderId="1" xfId="0" applyFont="1" applyFill="1" applyBorder="1" applyAlignment="1">
      <alignment horizontal="center"/>
    </xf>
    <xf numFmtId="0" fontId="57" fillId="0" borderId="1" xfId="0" applyFont="1" applyBorder="1" applyAlignment="1">
      <alignment horizontal="center" vertical="center" wrapText="1"/>
    </xf>
    <xf numFmtId="0" fontId="58" fillId="2" borderId="1" xfId="0" applyFont="1" applyFill="1" applyBorder="1" applyAlignment="1">
      <alignment horizontal="center" vertical="center" wrapText="1"/>
    </xf>
    <xf numFmtId="2" fontId="58" fillId="0" borderId="1" xfId="0" applyNumberFormat="1" applyFont="1" applyBorder="1" applyAlignment="1">
      <alignment horizontal="center" vertical="center" wrapText="1"/>
    </xf>
    <xf numFmtId="0" fontId="57" fillId="2" borderId="5" xfId="0" applyFont="1" applyFill="1" applyBorder="1" applyAlignment="1">
      <alignment horizontal="center" vertical="center" wrapText="1"/>
    </xf>
    <xf numFmtId="2" fontId="57" fillId="2" borderId="1" xfId="0" applyNumberFormat="1" applyFont="1" applyFill="1" applyBorder="1" applyAlignment="1">
      <alignment horizontal="left" vertical="center" wrapText="1"/>
    </xf>
    <xf numFmtId="0" fontId="59" fillId="3" borderId="1" xfId="0" applyFont="1" applyFill="1" applyBorder="1"/>
    <xf numFmtId="0" fontId="57" fillId="0" borderId="1" xfId="0" applyFont="1" applyBorder="1" applyAlignment="1">
      <alignment horizontal="center" vertical="center"/>
    </xf>
    <xf numFmtId="0" fontId="56" fillId="0" borderId="1" xfId="0" applyFont="1" applyBorder="1" applyAlignment="1">
      <alignment horizontal="center" vertical="center"/>
    </xf>
    <xf numFmtId="0" fontId="60" fillId="0" borderId="1" xfId="0" applyFont="1" applyBorder="1" applyAlignment="1">
      <alignment horizontal="center" vertical="center" wrapText="1"/>
    </xf>
    <xf numFmtId="2" fontId="56" fillId="0" borderId="1" xfId="0" applyNumberFormat="1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1" xfId="0" applyFont="1" applyBorder="1" applyAlignment="1">
      <alignment vertical="center" wrapText="1"/>
    </xf>
    <xf numFmtId="0" fontId="57" fillId="0" borderId="1" xfId="0" applyFont="1" applyBorder="1" applyAlignment="1">
      <alignment horizontal="left" vertical="center" wrapText="1"/>
    </xf>
    <xf numFmtId="2" fontId="57" fillId="0" borderId="0" xfId="0" applyNumberFormat="1" applyFont="1"/>
    <xf numFmtId="0" fontId="57" fillId="0" borderId="0" xfId="0" applyFont="1" applyAlignment="1">
      <alignment horizontal="center"/>
    </xf>
    <xf numFmtId="0" fontId="57" fillId="0" borderId="1" xfId="0" applyFont="1" applyBorder="1" applyAlignment="1">
      <alignment wrapText="1"/>
    </xf>
    <xf numFmtId="0" fontId="57" fillId="0" borderId="0" xfId="0" applyFont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5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center" wrapText="1"/>
    </xf>
    <xf numFmtId="0" fontId="42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0" fillId="0" borderId="1" xfId="0" applyFont="1" applyBorder="1"/>
    <xf numFmtId="0" fontId="4" fillId="0" borderId="1" xfId="0" applyFont="1" applyBorder="1" applyAlignment="1">
      <alignment wrapText="1"/>
    </xf>
    <xf numFmtId="0" fontId="4" fillId="0" borderId="0" xfId="0" applyFont="1"/>
    <xf numFmtId="0" fontId="43" fillId="3" borderId="1" xfId="0" applyFont="1" applyFill="1" applyBorder="1" applyAlignment="1">
      <alignment horizontal="center" wrapText="1"/>
    </xf>
    <xf numFmtId="0" fontId="45" fillId="0" borderId="1" xfId="0" applyFont="1" applyBorder="1" applyAlignment="1">
      <alignment vertical="center"/>
    </xf>
    <xf numFmtId="0" fontId="47" fillId="3" borderId="1" xfId="0" applyFont="1" applyFill="1" applyBorder="1" applyAlignment="1">
      <alignment horizontal="center" wrapText="1"/>
    </xf>
    <xf numFmtId="0" fontId="47" fillId="2" borderId="1" xfId="0" applyFont="1" applyFill="1" applyBorder="1" applyAlignment="1">
      <alignment horizontal="center" wrapText="1"/>
    </xf>
    <xf numFmtId="0" fontId="47" fillId="3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45" fillId="2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22" fillId="0" borderId="2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/>
    </xf>
    <xf numFmtId="0" fontId="43" fillId="0" borderId="1" xfId="0" applyFont="1" applyFill="1" applyBorder="1"/>
    <xf numFmtId="0" fontId="47" fillId="0" borderId="1" xfId="0" applyFont="1" applyFill="1" applyBorder="1"/>
    <xf numFmtId="2" fontId="27" fillId="2" borderId="5" xfId="0" applyNumberFormat="1" applyFont="1" applyFill="1" applyBorder="1" applyAlignment="1">
      <alignment horizontal="center" vertical="center" wrapText="1"/>
    </xf>
    <xf numFmtId="2" fontId="27" fillId="2" borderId="7" xfId="0" applyNumberFormat="1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center" wrapText="1"/>
    </xf>
    <xf numFmtId="0" fontId="22" fillId="0" borderId="7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2" fillId="0" borderId="5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 wrapText="1"/>
    </xf>
    <xf numFmtId="0" fontId="27" fillId="2" borderId="7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2" fontId="22" fillId="0" borderId="5" xfId="0" applyNumberFormat="1" applyFont="1" applyBorder="1" applyAlignment="1">
      <alignment horizontal="center" vertical="center" wrapText="1"/>
    </xf>
    <xf numFmtId="2" fontId="22" fillId="0" borderId="7" xfId="0" applyNumberFormat="1" applyFont="1" applyBorder="1" applyAlignment="1">
      <alignment horizontal="center" vertical="center" wrapText="1"/>
    </xf>
    <xf numFmtId="2" fontId="26" fillId="0" borderId="5" xfId="0" applyNumberFormat="1" applyFont="1" applyBorder="1" applyAlignment="1">
      <alignment horizontal="center" vertical="center" wrapText="1"/>
    </xf>
    <xf numFmtId="2" fontId="26" fillId="0" borderId="7" xfId="0" applyNumberFormat="1" applyFont="1" applyBorder="1" applyAlignment="1">
      <alignment horizontal="center" vertical="center" wrapText="1"/>
    </xf>
    <xf numFmtId="1" fontId="22" fillId="0" borderId="5" xfId="0" applyNumberFormat="1" applyFont="1" applyBorder="1" applyAlignment="1">
      <alignment horizontal="center" vertical="center" wrapText="1"/>
    </xf>
    <xf numFmtId="1" fontId="22" fillId="0" borderId="7" xfId="0" applyNumberFormat="1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67" fillId="0" borderId="0" xfId="0" applyFont="1" applyAlignment="1">
      <alignment horizontal="center"/>
    </xf>
    <xf numFmtId="0" fontId="50" fillId="2" borderId="5" xfId="0" applyFont="1" applyFill="1" applyBorder="1" applyAlignment="1">
      <alignment horizontal="center" vertical="center" textRotation="90" wrapText="1"/>
    </xf>
    <xf numFmtId="0" fontId="50" fillId="2" borderId="7" xfId="0" applyFont="1" applyFill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1" fillId="0" borderId="5" xfId="0" applyFont="1" applyBorder="1" applyAlignment="1">
      <alignment horizontal="center" vertical="center" wrapText="1"/>
    </xf>
    <xf numFmtId="0" fontId="61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4" fontId="3" fillId="0" borderId="3" xfId="1" applyFont="1" applyBorder="1" applyAlignment="1">
      <alignment horizontal="center" vertical="center" wrapText="1"/>
    </xf>
    <xf numFmtId="44" fontId="3" fillId="0" borderId="4" xfId="1" applyFont="1" applyBorder="1" applyAlignment="1">
      <alignment horizontal="center" vertical="center" wrapText="1"/>
    </xf>
    <xf numFmtId="44" fontId="50" fillId="0" borderId="2" xfId="1" applyFont="1" applyBorder="1" applyAlignment="1">
      <alignment horizontal="center" vertical="center" wrapText="1"/>
    </xf>
    <xf numFmtId="44" fontId="50" fillId="0" borderId="3" xfId="1" applyFont="1" applyBorder="1" applyAlignment="1">
      <alignment horizontal="center" vertical="center" wrapText="1"/>
    </xf>
    <xf numFmtId="44" fontId="50" fillId="0" borderId="4" xfId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4" fontId="3" fillId="0" borderId="11" xfId="1" applyFont="1" applyBorder="1" applyAlignment="1">
      <alignment horizontal="center" vertical="center" textRotation="90" wrapText="1"/>
    </xf>
    <xf numFmtId="44" fontId="3" fillId="0" borderId="12" xfId="1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0" fontId="8" fillId="0" borderId="7" xfId="0" applyFont="1" applyBorder="1" applyAlignment="1">
      <alignment horizontal="center" vertical="center" textRotation="90" wrapText="1"/>
    </xf>
    <xf numFmtId="0" fontId="29" fillId="0" borderId="5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1" fontId="27" fillId="2" borderId="5" xfId="0" applyNumberFormat="1" applyFont="1" applyFill="1" applyBorder="1" applyAlignment="1">
      <alignment horizontal="center" vertical="center" wrapText="1"/>
    </xf>
    <xf numFmtId="1" fontId="27" fillId="2" borderId="7" xfId="0" applyNumberFormat="1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wrapText="1"/>
    </xf>
    <xf numFmtId="0" fontId="20" fillId="0" borderId="1" xfId="0" applyFont="1" applyBorder="1" applyAlignment="1">
      <alignment horizontal="left" vertical="center"/>
    </xf>
    <xf numFmtId="0" fontId="45" fillId="2" borderId="5" xfId="0" applyFont="1" applyFill="1" applyBorder="1" applyAlignment="1">
      <alignment horizontal="center" vertical="center"/>
    </xf>
    <xf numFmtId="0" fontId="45" fillId="2" borderId="6" xfId="0" applyFont="1" applyFill="1" applyBorder="1" applyAlignment="1">
      <alignment horizontal="center" vertical="center"/>
    </xf>
    <xf numFmtId="0" fontId="45" fillId="2" borderId="7" xfId="0" applyFont="1" applyFill="1" applyBorder="1" applyAlignment="1">
      <alignment horizontal="center" vertical="center"/>
    </xf>
    <xf numFmtId="0" fontId="45" fillId="2" borderId="5" xfId="0" applyFont="1" applyFill="1" applyBorder="1" applyAlignment="1">
      <alignment horizontal="center" vertical="center" wrapText="1"/>
    </xf>
    <xf numFmtId="0" fontId="45" fillId="2" borderId="6" xfId="0" applyFont="1" applyFill="1" applyBorder="1" applyAlignment="1">
      <alignment horizontal="center" vertical="center" wrapText="1"/>
    </xf>
    <xf numFmtId="0" fontId="45" fillId="2" borderId="7" xfId="0" applyFont="1" applyFill="1" applyBorder="1" applyAlignment="1">
      <alignment horizontal="center" vertical="center" wrapText="1"/>
    </xf>
    <xf numFmtId="0" fontId="45" fillId="0" borderId="2" xfId="0" applyFont="1" applyBorder="1" applyAlignment="1">
      <alignment horizontal="center" vertical="center" wrapText="1"/>
    </xf>
    <xf numFmtId="0" fontId="45" fillId="0" borderId="4" xfId="0" applyFont="1" applyBorder="1" applyAlignment="1">
      <alignment horizontal="center" vertical="center" wrapText="1"/>
    </xf>
    <xf numFmtId="0" fontId="45" fillId="2" borderId="14" xfId="0" applyFont="1" applyFill="1" applyBorder="1" applyAlignment="1">
      <alignment horizontal="left" wrapText="1"/>
    </xf>
    <xf numFmtId="0" fontId="45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left" vertical="center" wrapText="1"/>
    </xf>
    <xf numFmtId="164" fontId="45" fillId="0" borderId="1" xfId="0" applyNumberFormat="1" applyFont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center" vertical="center" wrapText="1"/>
    </xf>
    <xf numFmtId="2" fontId="45" fillId="0" borderId="1" xfId="0" applyNumberFormat="1" applyFont="1" applyBorder="1" applyAlignment="1">
      <alignment horizontal="center" vertical="center" wrapText="1"/>
    </xf>
    <xf numFmtId="164" fontId="46" fillId="0" borderId="1" xfId="0" applyNumberFormat="1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textRotation="90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2" fontId="46" fillId="0" borderId="1" xfId="0" applyNumberFormat="1" applyFont="1" applyBorder="1" applyAlignment="1">
      <alignment horizontal="center" vertical="center" wrapText="1"/>
    </xf>
    <xf numFmtId="0" fontId="68" fillId="0" borderId="2" xfId="0" applyFont="1" applyBorder="1" applyAlignment="1">
      <alignment horizontal="center" vertical="center"/>
    </xf>
    <xf numFmtId="0" fontId="68" fillId="0" borderId="3" xfId="0" applyFont="1" applyBorder="1" applyAlignment="1">
      <alignment horizontal="center" vertical="center"/>
    </xf>
    <xf numFmtId="0" fontId="68" fillId="0" borderId="4" xfId="0" applyFont="1" applyBorder="1" applyAlignment="1">
      <alignment horizontal="center" vertical="center"/>
    </xf>
    <xf numFmtId="0" fontId="6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textRotation="90" wrapText="1"/>
    </xf>
    <xf numFmtId="44" fontId="20" fillId="0" borderId="1" xfId="1" applyFont="1" applyBorder="1" applyAlignment="1">
      <alignment horizontal="center" vertical="center" textRotation="90" wrapText="1"/>
    </xf>
    <xf numFmtId="0" fontId="16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left" vertical="top" wrapText="1"/>
    </xf>
    <xf numFmtId="44" fontId="16" fillId="0" borderId="1" xfId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22" fillId="0" borderId="2" xfId="0" applyFont="1" applyBorder="1" applyAlignment="1">
      <alignment horizontal="center" wrapText="1"/>
    </xf>
    <xf numFmtId="0" fontId="22" fillId="0" borderId="4" xfId="0" applyFont="1" applyBorder="1" applyAlignment="1">
      <alignment horizontal="center" wrapText="1"/>
    </xf>
    <xf numFmtId="0" fontId="23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63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63" fillId="2" borderId="5" xfId="0" applyFont="1" applyFill="1" applyBorder="1" applyAlignment="1">
      <alignment horizontal="center" vertical="center" wrapText="1"/>
    </xf>
    <xf numFmtId="0" fontId="63" fillId="2" borderId="6" xfId="0" applyFont="1" applyFill="1" applyBorder="1" applyAlignment="1">
      <alignment horizontal="center" vertical="center" wrapText="1"/>
    </xf>
    <xf numFmtId="0" fontId="63" fillId="2" borderId="7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2" fontId="22" fillId="2" borderId="1" xfId="0" applyNumberFormat="1" applyFont="1" applyFill="1" applyBorder="1" applyAlignment="1">
      <alignment horizontal="center" vertical="center" wrapText="1"/>
    </xf>
    <xf numFmtId="0" fontId="62" fillId="2" borderId="1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4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9" fillId="0" borderId="2" xfId="0" applyFont="1" applyBorder="1" applyAlignment="1">
      <alignment horizontal="center"/>
    </xf>
    <xf numFmtId="0" fontId="69" fillId="0" borderId="3" xfId="0" applyFont="1" applyBorder="1" applyAlignment="1">
      <alignment horizontal="center"/>
    </xf>
    <xf numFmtId="0" fontId="69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top" wrapText="1"/>
    </xf>
    <xf numFmtId="44" fontId="3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2" fillId="2" borderId="5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/>
    </xf>
    <xf numFmtId="0" fontId="22" fillId="2" borderId="7" xfId="0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3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0" fontId="0" fillId="2" borderId="1" xfId="0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2" fontId="18" fillId="2" borderId="1" xfId="0" applyNumberFormat="1" applyFont="1" applyFill="1" applyBorder="1" applyAlignment="1">
      <alignment horizontal="center" vertical="center" wrapText="1"/>
    </xf>
    <xf numFmtId="2" fontId="28" fillId="2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51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55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2" borderId="5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26" fillId="2" borderId="1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57" fillId="0" borderId="14" xfId="0" applyFont="1" applyBorder="1" applyAlignment="1">
      <alignment horizontal="left" wrapText="1"/>
    </xf>
    <xf numFmtId="2" fontId="58" fillId="0" borderId="1" xfId="0" applyNumberFormat="1" applyFont="1" applyBorder="1" applyAlignment="1">
      <alignment horizontal="center" vertical="center" wrapText="1"/>
    </xf>
    <xf numFmtId="2" fontId="57" fillId="2" borderId="1" xfId="0" applyNumberFormat="1" applyFont="1" applyFill="1" applyBorder="1" applyAlignment="1">
      <alignment horizontal="center" vertical="center" wrapText="1"/>
    </xf>
    <xf numFmtId="0" fontId="57" fillId="2" borderId="5" xfId="0" applyFont="1" applyFill="1" applyBorder="1" applyAlignment="1">
      <alignment horizontal="center" wrapText="1"/>
    </xf>
    <xf numFmtId="0" fontId="57" fillId="2" borderId="7" xfId="0" applyFont="1" applyFill="1" applyBorder="1" applyAlignment="1">
      <alignment horizontal="center" wrapText="1"/>
    </xf>
    <xf numFmtId="0" fontId="57" fillId="2" borderId="5" xfId="0" applyFont="1" applyFill="1" applyBorder="1" applyAlignment="1">
      <alignment horizontal="center" vertical="center" wrapText="1"/>
    </xf>
    <xf numFmtId="0" fontId="57" fillId="2" borderId="6" xfId="0" applyFont="1" applyFill="1" applyBorder="1" applyAlignment="1">
      <alignment horizontal="center" vertical="center" wrapText="1"/>
    </xf>
    <xf numFmtId="0" fontId="57" fillId="2" borderId="7" xfId="0" applyFont="1" applyFill="1" applyBorder="1" applyAlignment="1">
      <alignment horizontal="center" vertical="center" wrapText="1"/>
    </xf>
    <xf numFmtId="0" fontId="57" fillId="2" borderId="5" xfId="0" applyFont="1" applyFill="1" applyBorder="1" applyAlignment="1">
      <alignment horizontal="center" vertical="center"/>
    </xf>
    <xf numFmtId="0" fontId="57" fillId="2" borderId="6" xfId="0" applyFont="1" applyFill="1" applyBorder="1" applyAlignment="1">
      <alignment horizontal="center" vertical="center"/>
    </xf>
    <xf numFmtId="0" fontId="57" fillId="2" borderId="7" xfId="0" applyFont="1" applyFill="1" applyBorder="1" applyAlignment="1">
      <alignment horizontal="center" vertical="center"/>
    </xf>
    <xf numFmtId="0" fontId="57" fillId="2" borderId="1" xfId="0" applyFont="1" applyFill="1" applyBorder="1" applyAlignment="1">
      <alignment horizontal="center" vertical="center" wrapText="1"/>
    </xf>
    <xf numFmtId="0" fontId="57" fillId="0" borderId="1" xfId="0" applyFont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0" fontId="58" fillId="2" borderId="1" xfId="0" applyFont="1" applyFill="1" applyBorder="1" applyAlignment="1">
      <alignment horizontal="center" vertical="center" wrapText="1"/>
    </xf>
    <xf numFmtId="0" fontId="57" fillId="0" borderId="2" xfId="0" applyFont="1" applyBorder="1" applyAlignment="1">
      <alignment horizontal="center" wrapText="1"/>
    </xf>
    <xf numFmtId="0" fontId="57" fillId="0" borderId="4" xfId="0" applyFont="1" applyBorder="1" applyAlignment="1">
      <alignment horizontal="center" wrapText="1"/>
    </xf>
    <xf numFmtId="0" fontId="57" fillId="0" borderId="2" xfId="0" applyFont="1" applyBorder="1" applyAlignment="1">
      <alignment horizontal="center" vertical="center" wrapText="1"/>
    </xf>
    <xf numFmtId="0" fontId="57" fillId="0" borderId="4" xfId="0" applyFont="1" applyBorder="1" applyAlignment="1">
      <alignment horizontal="center" vertical="center" wrapText="1"/>
    </xf>
    <xf numFmtId="2" fontId="57" fillId="0" borderId="1" xfId="0" applyNumberFormat="1" applyFont="1" applyBorder="1" applyAlignment="1">
      <alignment horizontal="center" vertical="center" wrapText="1"/>
    </xf>
    <xf numFmtId="0" fontId="64" fillId="0" borderId="1" xfId="0" applyFont="1" applyBorder="1" applyAlignment="1">
      <alignment horizontal="center"/>
    </xf>
    <xf numFmtId="0" fontId="66" fillId="0" borderId="1" xfId="0" applyFont="1" applyBorder="1" applyAlignment="1">
      <alignment horizontal="center"/>
    </xf>
    <xf numFmtId="0" fontId="56" fillId="0" borderId="1" xfId="0" applyFont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center"/>
    </xf>
    <xf numFmtId="44" fontId="56" fillId="0" borderId="1" xfId="1" applyFont="1" applyBorder="1" applyAlignment="1">
      <alignment horizontal="center" vertical="center" textRotation="90" wrapText="1"/>
    </xf>
    <xf numFmtId="0" fontId="56" fillId="0" borderId="1" xfId="0" applyFont="1" applyBorder="1" applyAlignment="1">
      <alignment horizontal="center" vertical="center" textRotation="90" wrapText="1"/>
    </xf>
    <xf numFmtId="2" fontId="56" fillId="0" borderId="1" xfId="0" applyNumberFormat="1" applyFont="1" applyBorder="1" applyAlignment="1">
      <alignment horizontal="center" vertical="center" wrapText="1"/>
    </xf>
    <xf numFmtId="44" fontId="56" fillId="0" borderId="1" xfId="1" applyFont="1" applyBorder="1" applyAlignment="1">
      <alignment horizontal="center" vertical="center" wrapText="1"/>
    </xf>
    <xf numFmtId="0" fontId="56" fillId="0" borderId="1" xfId="0" applyFont="1" applyBorder="1" applyAlignment="1">
      <alignment horizontal="left" vertical="center" wrapText="1"/>
    </xf>
    <xf numFmtId="0" fontId="57" fillId="0" borderId="1" xfId="0" applyFont="1" applyBorder="1" applyAlignment="1">
      <alignment horizontal="left" vertical="top" wrapText="1"/>
    </xf>
    <xf numFmtId="0" fontId="57" fillId="0" borderId="1" xfId="0" applyFont="1" applyBorder="1" applyAlignment="1">
      <alignment horizontal="center" vertical="center"/>
    </xf>
    <xf numFmtId="0" fontId="56" fillId="0" borderId="2" xfId="0" applyFont="1" applyBorder="1" applyAlignment="1">
      <alignment horizontal="left" vertical="center"/>
    </xf>
    <xf numFmtId="0" fontId="56" fillId="0" borderId="3" xfId="0" applyFont="1" applyBorder="1" applyAlignment="1">
      <alignment horizontal="left" vertical="center"/>
    </xf>
    <xf numFmtId="0" fontId="56" fillId="0" borderId="4" xfId="0" applyFont="1" applyBorder="1" applyAlignment="1">
      <alignment horizontal="left" vertical="center"/>
    </xf>
    <xf numFmtId="2" fontId="57" fillId="2" borderId="5" xfId="0" applyNumberFormat="1" applyFont="1" applyFill="1" applyBorder="1" applyAlignment="1">
      <alignment horizontal="center" vertical="center" wrapText="1"/>
    </xf>
    <xf numFmtId="2" fontId="57" fillId="2" borderId="6" xfId="0" applyNumberFormat="1" applyFont="1" applyFill="1" applyBorder="1" applyAlignment="1">
      <alignment horizontal="center" vertical="center" wrapText="1"/>
    </xf>
    <xf numFmtId="2" fontId="57" fillId="2" borderId="7" xfId="0" applyNumberFormat="1" applyFont="1" applyFill="1" applyBorder="1" applyAlignment="1">
      <alignment horizontal="center" vertical="center" wrapText="1"/>
    </xf>
    <xf numFmtId="2" fontId="57" fillId="2" borderId="1" xfId="0" applyNumberFormat="1" applyFont="1" applyFill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Y29"/>
  <sheetViews>
    <sheetView tabSelected="1" view="pageBreakPreview" topLeftCell="A2" zoomScaleSheetLayoutView="100" workbookViewId="0">
      <pane xSplit="1" ySplit="5" topLeftCell="B7" activePane="bottomRight" state="frozen"/>
      <selection activeCell="A2" sqref="A2"/>
      <selection pane="topRight" activeCell="B2" sqref="B2"/>
      <selection pane="bottomLeft" activeCell="A10" sqref="A10"/>
      <selection pane="bottomRight" activeCell="Q9" sqref="Q9:Q10"/>
    </sheetView>
  </sheetViews>
  <sheetFormatPr defaultRowHeight="15"/>
  <cols>
    <col min="1" max="1" width="2.5703125" style="189" customWidth="1"/>
    <col min="2" max="2" width="10.42578125" style="189" customWidth="1"/>
    <col min="3" max="3" width="22.140625" customWidth="1"/>
    <col min="4" max="4" width="4.5703125" customWidth="1"/>
    <col min="5" max="5" width="4.42578125" customWidth="1"/>
    <col min="6" max="6" width="7.85546875" customWidth="1"/>
    <col min="7" max="7" width="4" customWidth="1"/>
    <col min="8" max="8" width="5.7109375" customWidth="1"/>
    <col min="9" max="9" width="9.85546875" customWidth="1"/>
    <col min="10" max="10" width="6.5703125" hidden="1" customWidth="1"/>
    <col min="11" max="12" width="3.28515625" customWidth="1"/>
    <col min="13" max="13" width="3.140625" customWidth="1"/>
    <col min="14" max="14" width="3.28515625" customWidth="1"/>
    <col min="15" max="15" width="3.85546875" customWidth="1"/>
    <col min="16" max="16" width="3.42578125" customWidth="1"/>
    <col min="17" max="17" width="3.5703125" customWidth="1"/>
    <col min="18" max="18" width="4" customWidth="1"/>
    <col min="19" max="19" width="3.7109375" customWidth="1"/>
    <col min="20" max="20" width="5.28515625" customWidth="1"/>
    <col min="21" max="21" width="4.85546875" customWidth="1"/>
    <col min="22" max="22" width="9.7109375" customWidth="1"/>
    <col min="23" max="23" width="14.7109375" customWidth="1"/>
    <col min="24" max="26" width="0" hidden="1" customWidth="1"/>
  </cols>
  <sheetData>
    <row r="2" spans="1:25" ht="18.75">
      <c r="A2" s="290" t="s">
        <v>19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</row>
    <row r="3" spans="1:25">
      <c r="A3" s="333" t="s">
        <v>1026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254" t="s">
        <v>1029</v>
      </c>
      <c r="W3" s="255"/>
    </row>
    <row r="4" spans="1:25" ht="15" customHeight="1">
      <c r="A4" s="309" t="s">
        <v>0</v>
      </c>
      <c r="B4" s="309" t="s">
        <v>23</v>
      </c>
      <c r="C4" s="309" t="s">
        <v>24</v>
      </c>
      <c r="D4" s="302" t="s">
        <v>25</v>
      </c>
      <c r="E4" s="303"/>
      <c r="F4" s="304"/>
      <c r="G4" s="302" t="s">
        <v>28</v>
      </c>
      <c r="H4" s="303"/>
      <c r="I4" s="304"/>
      <c r="J4" s="299" t="s">
        <v>20</v>
      </c>
      <c r="K4" s="310" t="s">
        <v>16</v>
      </c>
      <c r="L4" s="310"/>
      <c r="M4" s="310"/>
      <c r="N4" s="310"/>
      <c r="O4" s="310"/>
      <c r="P4" s="310"/>
      <c r="Q4" s="310"/>
      <c r="R4" s="311"/>
      <c r="S4" s="312" t="s">
        <v>35</v>
      </c>
      <c r="T4" s="313"/>
      <c r="U4" s="314"/>
      <c r="V4" s="315" t="s">
        <v>42</v>
      </c>
      <c r="W4" s="318" t="s">
        <v>14</v>
      </c>
    </row>
    <row r="5" spans="1:25" ht="22.5" customHeight="1">
      <c r="A5" s="309"/>
      <c r="B5" s="309"/>
      <c r="C5" s="309"/>
      <c r="D5" s="305" t="s">
        <v>26</v>
      </c>
      <c r="E5" s="297" t="s">
        <v>31</v>
      </c>
      <c r="F5" s="297" t="s">
        <v>27</v>
      </c>
      <c r="G5" s="307" t="s">
        <v>26</v>
      </c>
      <c r="H5" s="297" t="s">
        <v>31</v>
      </c>
      <c r="I5" s="297" t="s">
        <v>27</v>
      </c>
      <c r="J5" s="300"/>
      <c r="K5" s="321" t="s">
        <v>15</v>
      </c>
      <c r="L5" s="323" t="s">
        <v>10</v>
      </c>
      <c r="M5" s="307" t="s">
        <v>9</v>
      </c>
      <c r="N5" s="293" t="s">
        <v>17</v>
      </c>
      <c r="O5" s="294"/>
      <c r="P5" s="293" t="s">
        <v>18</v>
      </c>
      <c r="Q5" s="294"/>
      <c r="R5" s="295" t="s">
        <v>13</v>
      </c>
      <c r="S5" s="291" t="s">
        <v>7</v>
      </c>
      <c r="T5" s="291" t="s">
        <v>34</v>
      </c>
      <c r="U5" s="291" t="s">
        <v>8</v>
      </c>
      <c r="V5" s="316"/>
      <c r="W5" s="319"/>
    </row>
    <row r="6" spans="1:25" ht="38.25" customHeight="1">
      <c r="A6" s="309"/>
      <c r="B6" s="309"/>
      <c r="C6" s="309"/>
      <c r="D6" s="306"/>
      <c r="E6" s="298"/>
      <c r="F6" s="298"/>
      <c r="G6" s="308"/>
      <c r="H6" s="298"/>
      <c r="I6" s="298"/>
      <c r="J6" s="301"/>
      <c r="K6" s="322"/>
      <c r="L6" s="324"/>
      <c r="M6" s="308"/>
      <c r="N6" s="222" t="s">
        <v>11</v>
      </c>
      <c r="O6" s="222" t="s">
        <v>12</v>
      </c>
      <c r="P6" s="222" t="s">
        <v>11</v>
      </c>
      <c r="Q6" s="222" t="s">
        <v>12</v>
      </c>
      <c r="R6" s="296"/>
      <c r="S6" s="292"/>
      <c r="T6" s="292"/>
      <c r="U6" s="292"/>
      <c r="V6" s="317"/>
      <c r="W6" s="320"/>
      <c r="X6" t="s">
        <v>882</v>
      </c>
    </row>
    <row r="7" spans="1:25" ht="25.5">
      <c r="A7" s="275">
        <v>1</v>
      </c>
      <c r="B7" s="275" t="s">
        <v>29</v>
      </c>
      <c r="C7" s="19" t="s">
        <v>1021</v>
      </c>
      <c r="D7" s="279">
        <f>Patna!A114</f>
        <v>25</v>
      </c>
      <c r="E7" s="279">
        <f>Patna!E115</f>
        <v>107</v>
      </c>
      <c r="F7" s="279">
        <f>Patna!H115</f>
        <v>5277.099666666667</v>
      </c>
      <c r="G7" s="271">
        <f>25-7</f>
        <v>18</v>
      </c>
      <c r="H7" s="325">
        <f>Patna!E12+Patna!E22+Patna!E26+Patna!E30+Patna!E33+Patna!E34+Patna!E39+Patna!E44+Patna!E53+Patna!E57+Patna!E62+Patna!E66+Patna!E70+Patna!E82+Patna!E102+Patna!E108+Patna!E113+Patna!E114</f>
        <v>73</v>
      </c>
      <c r="I7" s="281">
        <f>Patna!H8+Patna!H19+Patna!H27+Patna!H31+Patna!H34+Patna!H35+Patna!H40+Patna!H50+Patna!H58+Patna!H63+Patna!H67+Patna!H80+Patna!H103+Patna!H109+Patna!H114+Patna!H23+Patna!H54</f>
        <v>3308.2596666666668</v>
      </c>
      <c r="J7" s="21"/>
      <c r="K7" s="271">
        <f>Patna!L115</f>
        <v>1</v>
      </c>
      <c r="L7" s="271">
        <f>Patna!M115</f>
        <v>0</v>
      </c>
      <c r="M7" s="271">
        <f>Patna!N115</f>
        <v>8</v>
      </c>
      <c r="N7" s="271">
        <f>Patna!O115</f>
        <v>4</v>
      </c>
      <c r="O7" s="271">
        <f>Patna!P115</f>
        <v>6</v>
      </c>
      <c r="P7" s="271">
        <f>Patna!Q115</f>
        <v>3</v>
      </c>
      <c r="Q7" s="271">
        <f>Patna!R115</f>
        <v>8</v>
      </c>
      <c r="R7" s="271">
        <f>Patna!S115</f>
        <v>25</v>
      </c>
      <c r="S7" s="273">
        <f>Patna!I115</f>
        <v>17</v>
      </c>
      <c r="T7" s="273">
        <f>K7+L7+M7+N7+O7+P7+Q7+R7</f>
        <v>55</v>
      </c>
      <c r="U7" s="273">
        <f>Patna!T115</f>
        <v>1</v>
      </c>
      <c r="V7" s="273">
        <f>Patna!U115</f>
        <v>1176.31</v>
      </c>
      <c r="W7" s="327"/>
      <c r="X7">
        <f>H7-S7-T7-U7</f>
        <v>0</v>
      </c>
      <c r="Y7" s="270"/>
    </row>
    <row r="8" spans="1:25" ht="37.5" customHeight="1">
      <c r="A8" s="276"/>
      <c r="B8" s="276"/>
      <c r="C8" s="29" t="s">
        <v>40</v>
      </c>
      <c r="D8" s="280"/>
      <c r="E8" s="280"/>
      <c r="F8" s="280"/>
      <c r="G8" s="272"/>
      <c r="H8" s="326"/>
      <c r="I8" s="282"/>
      <c r="J8" s="21"/>
      <c r="K8" s="272"/>
      <c r="L8" s="272"/>
      <c r="M8" s="272"/>
      <c r="N8" s="272"/>
      <c r="O8" s="272"/>
      <c r="P8" s="272"/>
      <c r="Q8" s="272"/>
      <c r="R8" s="272"/>
      <c r="S8" s="274"/>
      <c r="T8" s="274"/>
      <c r="U8" s="274"/>
      <c r="V8" s="274"/>
      <c r="W8" s="328"/>
      <c r="X8">
        <f t="shared" ref="X8:X25" si="0">H8-S8-T8-U8</f>
        <v>0</v>
      </c>
      <c r="Y8" s="270"/>
    </row>
    <row r="9" spans="1:25" ht="39.75" customHeight="1">
      <c r="A9" s="275">
        <v>2</v>
      </c>
      <c r="B9" s="275" t="s">
        <v>30</v>
      </c>
      <c r="C9" s="30" t="s">
        <v>1008</v>
      </c>
      <c r="D9" s="279">
        <f>Magadh!A65</f>
        <v>15</v>
      </c>
      <c r="E9" s="279">
        <f>Magadh!E70</f>
        <v>62</v>
      </c>
      <c r="F9" s="283">
        <f>Magadh!H70</f>
        <v>3032.5366666666664</v>
      </c>
      <c r="G9" s="271">
        <f>15-8</f>
        <v>7</v>
      </c>
      <c r="H9" s="279">
        <f>Magadh!E11+Magadh!E19+Magadh!E42+Magadh!E48+Magadh!E57+Magadh!E61+Magadh!E64</f>
        <v>30</v>
      </c>
      <c r="I9" s="281">
        <f>Magadh!H8+Magadh!H15+Magadh!H40+Magadh!H43+Magadh!H53+Magadh!H58+Magadh!H62</f>
        <v>1480.6</v>
      </c>
      <c r="J9" s="21"/>
      <c r="K9" s="271">
        <f>Magadh!L70</f>
        <v>1</v>
      </c>
      <c r="L9" s="271">
        <f>Magadh!M70</f>
        <v>1</v>
      </c>
      <c r="M9" s="271">
        <f>Magadh!N70</f>
        <v>0</v>
      </c>
      <c r="N9" s="271">
        <f>Magadh!O70</f>
        <v>1</v>
      </c>
      <c r="O9" s="271">
        <f>Magadh!P70</f>
        <v>3</v>
      </c>
      <c r="P9" s="271">
        <f>Magadh!Q70</f>
        <v>1</v>
      </c>
      <c r="Q9" s="271">
        <f>Magadh!R70</f>
        <v>2</v>
      </c>
      <c r="R9" s="271">
        <f>Magadh!S70</f>
        <v>9</v>
      </c>
      <c r="S9" s="273">
        <f>Magadh!I70</f>
        <v>6</v>
      </c>
      <c r="T9" s="273">
        <f>K9+L9+M9+N9+O9+P9+Q9+R9</f>
        <v>18</v>
      </c>
      <c r="U9" s="273">
        <f>Magadh!T70</f>
        <v>6</v>
      </c>
      <c r="V9" s="273">
        <f>Magadh!U70</f>
        <v>591.16000000000008</v>
      </c>
      <c r="W9" s="271"/>
      <c r="X9">
        <f>H9-S9-T9-U9</f>
        <v>0</v>
      </c>
      <c r="Y9" s="270"/>
    </row>
    <row r="10" spans="1:25" ht="39.75" customHeight="1">
      <c r="A10" s="276"/>
      <c r="B10" s="276"/>
      <c r="C10" s="29" t="s">
        <v>40</v>
      </c>
      <c r="D10" s="280"/>
      <c r="E10" s="280"/>
      <c r="F10" s="280"/>
      <c r="G10" s="272"/>
      <c r="H10" s="280"/>
      <c r="I10" s="282"/>
      <c r="J10" s="20"/>
      <c r="K10" s="272"/>
      <c r="L10" s="272"/>
      <c r="M10" s="272"/>
      <c r="N10" s="272"/>
      <c r="O10" s="272"/>
      <c r="P10" s="272"/>
      <c r="Q10" s="272"/>
      <c r="R10" s="272"/>
      <c r="S10" s="274"/>
      <c r="T10" s="274"/>
      <c r="U10" s="274"/>
      <c r="V10" s="274"/>
      <c r="W10" s="272"/>
      <c r="X10">
        <f t="shared" si="0"/>
        <v>0</v>
      </c>
      <c r="Y10" s="270"/>
    </row>
    <row r="11" spans="1:25" ht="39" customHeight="1">
      <c r="A11" s="275">
        <v>3</v>
      </c>
      <c r="B11" s="289" t="s">
        <v>153</v>
      </c>
      <c r="C11" s="19" t="s">
        <v>1009</v>
      </c>
      <c r="D11" s="279">
        <f>Bhagalpur!A28</f>
        <v>6</v>
      </c>
      <c r="E11" s="279">
        <f>Bhagalpur!E31</f>
        <v>23</v>
      </c>
      <c r="F11" s="279">
        <f>Bhagalpur!H31</f>
        <v>1140.51</v>
      </c>
      <c r="G11" s="271">
        <f>6-4</f>
        <v>2</v>
      </c>
      <c r="H11" s="279">
        <f>Bhagalpur!E27+Bhagalpur!E30</f>
        <v>8</v>
      </c>
      <c r="I11" s="281">
        <f>Bhagalpur!H23+Bhagalpur!H28</f>
        <v>400.33000000000004</v>
      </c>
      <c r="J11" s="21"/>
      <c r="K11" s="271">
        <f>Bhagalpur!L31</f>
        <v>0</v>
      </c>
      <c r="L11" s="271">
        <f>Bhagalpur!M31</f>
        <v>0</v>
      </c>
      <c r="M11" s="271">
        <f>Bhagalpur!N31</f>
        <v>0</v>
      </c>
      <c r="N11" s="271">
        <f>Bhagalpur!O31</f>
        <v>1</v>
      </c>
      <c r="O11" s="271">
        <f>Bhagalpur!P31</f>
        <v>2</v>
      </c>
      <c r="P11" s="271">
        <f>Bhagalpur!Q31</f>
        <v>0</v>
      </c>
      <c r="Q11" s="271">
        <f>Bhagalpur!R31</f>
        <v>0</v>
      </c>
      <c r="R11" s="271">
        <f>Bhagalpur!S31</f>
        <v>0</v>
      </c>
      <c r="S11" s="273">
        <f>Bhagalpur!I31</f>
        <v>0</v>
      </c>
      <c r="T11" s="273">
        <f>K11+L11+M11+N11+O11+P11+Q11+R11</f>
        <v>3</v>
      </c>
      <c r="U11" s="273">
        <f>Bhagalpur!T31</f>
        <v>5</v>
      </c>
      <c r="V11" s="266">
        <f>Bhagalpur!U31</f>
        <v>226.44</v>
      </c>
      <c r="W11" s="268"/>
      <c r="X11">
        <f t="shared" ref="X11:X12" si="1">H11-S11-T11-U11</f>
        <v>0</v>
      </c>
      <c r="Y11" s="270"/>
    </row>
    <row r="12" spans="1:25" ht="38.25" customHeight="1">
      <c r="A12" s="276"/>
      <c r="B12" s="289"/>
      <c r="C12" s="29" t="s">
        <v>37</v>
      </c>
      <c r="D12" s="280"/>
      <c r="E12" s="280"/>
      <c r="F12" s="280"/>
      <c r="G12" s="272"/>
      <c r="H12" s="280"/>
      <c r="I12" s="282"/>
      <c r="J12" s="21"/>
      <c r="K12" s="272"/>
      <c r="L12" s="272"/>
      <c r="M12" s="272"/>
      <c r="N12" s="272"/>
      <c r="O12" s="272"/>
      <c r="P12" s="272"/>
      <c r="Q12" s="272"/>
      <c r="R12" s="272"/>
      <c r="S12" s="274"/>
      <c r="T12" s="274"/>
      <c r="U12" s="274"/>
      <c r="V12" s="274"/>
      <c r="W12" s="269"/>
      <c r="X12">
        <f t="shared" si="1"/>
        <v>0</v>
      </c>
      <c r="Y12" s="270"/>
    </row>
    <row r="13" spans="1:25" ht="39" customHeight="1">
      <c r="A13" s="275">
        <v>4</v>
      </c>
      <c r="B13" s="289" t="s">
        <v>158</v>
      </c>
      <c r="C13" s="19" t="s">
        <v>1010</v>
      </c>
      <c r="D13" s="279">
        <f>Munger!A48</f>
        <v>11</v>
      </c>
      <c r="E13" s="279">
        <f>Munger!E51</f>
        <v>43</v>
      </c>
      <c r="F13" s="283">
        <f>Munger!H51</f>
        <v>2137.2999999999997</v>
      </c>
      <c r="G13" s="271">
        <f>D13-3</f>
        <v>8</v>
      </c>
      <c r="H13" s="279">
        <f>Munger!E12+Munger!E19+Munger!E22+Munger!E25+Munger!E30+Munger!E40+Munger!E43+Munger!E50</f>
        <v>28</v>
      </c>
      <c r="I13" s="281">
        <f>Munger!H8+Munger!H19+Munger!H20+Munger!H23+Munger!H26+Munger!H36+Munger!H41+Munger!H48</f>
        <v>1400.71</v>
      </c>
      <c r="J13" s="21"/>
      <c r="K13" s="271">
        <f>Munger!L51</f>
        <v>0</v>
      </c>
      <c r="L13" s="271">
        <f>Munger!M51</f>
        <v>1</v>
      </c>
      <c r="M13" s="271">
        <f>Munger!N51</f>
        <v>0</v>
      </c>
      <c r="N13" s="271">
        <f>Munger!O51</f>
        <v>0</v>
      </c>
      <c r="O13" s="271">
        <f>Munger!P51</f>
        <v>2</v>
      </c>
      <c r="P13" s="271">
        <f>Munger!Q51</f>
        <v>2</v>
      </c>
      <c r="Q13" s="271">
        <f>Munger!R51</f>
        <v>6</v>
      </c>
      <c r="R13" s="271">
        <f>Munger!S51</f>
        <v>13</v>
      </c>
      <c r="S13" s="273">
        <f>Munger!I51</f>
        <v>2</v>
      </c>
      <c r="T13" s="273">
        <f>K13+L13+M13+N13+O13+P13+Q13+R13</f>
        <v>24</v>
      </c>
      <c r="U13" s="273">
        <f>Munger!T51</f>
        <v>2</v>
      </c>
      <c r="V13" s="266">
        <f>Munger!U51</f>
        <v>615.72</v>
      </c>
      <c r="W13" s="268"/>
      <c r="X13">
        <f t="shared" si="0"/>
        <v>0</v>
      </c>
      <c r="Y13" s="270"/>
    </row>
    <row r="14" spans="1:25" ht="38.25" customHeight="1">
      <c r="A14" s="276"/>
      <c r="B14" s="289"/>
      <c r="C14" s="29" t="s">
        <v>37</v>
      </c>
      <c r="D14" s="280"/>
      <c r="E14" s="280"/>
      <c r="F14" s="280"/>
      <c r="G14" s="272"/>
      <c r="H14" s="280"/>
      <c r="I14" s="282"/>
      <c r="J14" s="21"/>
      <c r="K14" s="272"/>
      <c r="L14" s="272"/>
      <c r="M14" s="272"/>
      <c r="N14" s="272"/>
      <c r="O14" s="272"/>
      <c r="P14" s="272"/>
      <c r="Q14" s="272"/>
      <c r="R14" s="272"/>
      <c r="S14" s="274"/>
      <c r="T14" s="274"/>
      <c r="U14" s="274"/>
      <c r="V14" s="274"/>
      <c r="W14" s="269"/>
      <c r="X14">
        <f t="shared" si="0"/>
        <v>0</v>
      </c>
      <c r="Y14" s="270"/>
    </row>
    <row r="15" spans="1:25" ht="42" customHeight="1">
      <c r="A15" s="275">
        <v>5</v>
      </c>
      <c r="B15" s="275" t="s">
        <v>999</v>
      </c>
      <c r="C15" s="19" t="s">
        <v>1011</v>
      </c>
      <c r="D15" s="279">
        <f>Kosi!A9</f>
        <v>2</v>
      </c>
      <c r="E15" s="271">
        <f>Kosi!E12</f>
        <v>4</v>
      </c>
      <c r="F15" s="283">
        <f>Kosi!H12</f>
        <v>214.51</v>
      </c>
      <c r="G15" s="271">
        <v>1</v>
      </c>
      <c r="H15" s="279">
        <v>3</v>
      </c>
      <c r="I15" s="281">
        <f>Kosi!H9</f>
        <v>160.97999999999999</v>
      </c>
      <c r="J15" s="21"/>
      <c r="K15" s="285">
        <f>Kosi!L12</f>
        <v>0</v>
      </c>
      <c r="L15" s="285">
        <f>Kosi!M12</f>
        <v>1</v>
      </c>
      <c r="M15" s="285">
        <f>Kosi!N12</f>
        <v>0</v>
      </c>
      <c r="N15" s="285">
        <f>Kosi!O12</f>
        <v>1</v>
      </c>
      <c r="O15" s="285">
        <f>Kosi!P12</f>
        <v>0</v>
      </c>
      <c r="P15" s="285">
        <f>Kosi!Q12</f>
        <v>0</v>
      </c>
      <c r="Q15" s="285">
        <f>Kosi!R12</f>
        <v>1</v>
      </c>
      <c r="R15" s="285">
        <f>Kosi!S12</f>
        <v>0</v>
      </c>
      <c r="S15" s="329">
        <f>Kosi!I12</f>
        <v>0</v>
      </c>
      <c r="T15" s="329">
        <f>K15+L15+M15+N15+O15+P15+Q15+R15</f>
        <v>3</v>
      </c>
      <c r="U15" s="329">
        <f>Kosi!T12</f>
        <v>0</v>
      </c>
      <c r="V15" s="266">
        <f>Kosi!U12</f>
        <v>39.200000000000003</v>
      </c>
      <c r="W15" s="268"/>
      <c r="X15">
        <f t="shared" ref="X15:X16" si="2">H15-S15-T15-U15</f>
        <v>0</v>
      </c>
      <c r="Y15" s="270"/>
    </row>
    <row r="16" spans="1:25" ht="47.25" customHeight="1">
      <c r="A16" s="276"/>
      <c r="B16" s="276"/>
      <c r="C16" s="29" t="s">
        <v>37</v>
      </c>
      <c r="D16" s="280"/>
      <c r="E16" s="272"/>
      <c r="F16" s="284"/>
      <c r="G16" s="272"/>
      <c r="H16" s="280"/>
      <c r="I16" s="282"/>
      <c r="J16" s="23"/>
      <c r="K16" s="286"/>
      <c r="L16" s="286"/>
      <c r="M16" s="286"/>
      <c r="N16" s="286"/>
      <c r="O16" s="286"/>
      <c r="P16" s="286"/>
      <c r="Q16" s="286"/>
      <c r="R16" s="286"/>
      <c r="S16" s="330"/>
      <c r="T16" s="274"/>
      <c r="U16" s="330"/>
      <c r="V16" s="267"/>
      <c r="W16" s="269"/>
      <c r="X16">
        <f t="shared" si="2"/>
        <v>0</v>
      </c>
      <c r="Y16" s="270"/>
    </row>
    <row r="17" spans="1:25" ht="40.5" customHeight="1">
      <c r="A17" s="275">
        <v>6</v>
      </c>
      <c r="B17" s="275" t="s">
        <v>1000</v>
      </c>
      <c r="C17" s="19" t="s">
        <v>1012</v>
      </c>
      <c r="D17" s="279">
        <f>Purnea!A32</f>
        <v>7</v>
      </c>
      <c r="E17" s="271">
        <f>Purnea!E35</f>
        <v>27</v>
      </c>
      <c r="F17" s="283">
        <f>Purnea!H35</f>
        <v>1433.01</v>
      </c>
      <c r="G17" s="271">
        <f>D17-4</f>
        <v>3</v>
      </c>
      <c r="H17" s="279">
        <f>Purnea!E11+Purnea!E14+Purnea!E34</f>
        <v>10</v>
      </c>
      <c r="I17" s="281">
        <f>Purnea!H8+Purnea!H12+Purnea!H32</f>
        <v>529.22</v>
      </c>
      <c r="J17" s="21"/>
      <c r="K17" s="285">
        <f>Purnea!L35</f>
        <v>0</v>
      </c>
      <c r="L17" s="285">
        <f>Purnea!M35</f>
        <v>1</v>
      </c>
      <c r="M17" s="285">
        <f>Purnea!N35</f>
        <v>2</v>
      </c>
      <c r="N17" s="285">
        <f>Purnea!O35</f>
        <v>0</v>
      </c>
      <c r="O17" s="285">
        <f>Purnea!P35</f>
        <v>1</v>
      </c>
      <c r="P17" s="285">
        <f>Purnea!Q35</f>
        <v>0</v>
      </c>
      <c r="Q17" s="285">
        <f>Purnea!R35</f>
        <v>0</v>
      </c>
      <c r="R17" s="285">
        <f>Purnea!S35</f>
        <v>0</v>
      </c>
      <c r="S17" s="329">
        <f>Purnea!I35</f>
        <v>3</v>
      </c>
      <c r="T17" s="329">
        <f>K17+L17+M17+N17+O17+P17+Q17+R17</f>
        <v>4</v>
      </c>
      <c r="U17" s="329">
        <f>Purnea!T35</f>
        <v>3</v>
      </c>
      <c r="V17" s="266">
        <f>Purnea!U35</f>
        <v>147.86999999999998</v>
      </c>
      <c r="W17" s="268"/>
      <c r="X17">
        <f t="shared" si="0"/>
        <v>0</v>
      </c>
      <c r="Y17" s="270"/>
    </row>
    <row r="18" spans="1:25" ht="46.5" customHeight="1">
      <c r="A18" s="276"/>
      <c r="B18" s="276"/>
      <c r="C18" s="29" t="s">
        <v>37</v>
      </c>
      <c r="D18" s="280"/>
      <c r="E18" s="272"/>
      <c r="F18" s="284"/>
      <c r="G18" s="272"/>
      <c r="H18" s="280"/>
      <c r="I18" s="282"/>
      <c r="J18" s="23"/>
      <c r="K18" s="286"/>
      <c r="L18" s="286"/>
      <c r="M18" s="286"/>
      <c r="N18" s="286"/>
      <c r="O18" s="286"/>
      <c r="P18" s="286"/>
      <c r="Q18" s="286"/>
      <c r="R18" s="286"/>
      <c r="S18" s="330"/>
      <c r="T18" s="274"/>
      <c r="U18" s="330"/>
      <c r="V18" s="267"/>
      <c r="W18" s="269"/>
      <c r="X18">
        <f t="shared" si="0"/>
        <v>0</v>
      </c>
      <c r="Y18" s="270"/>
    </row>
    <row r="19" spans="1:25" ht="35.25" customHeight="1">
      <c r="A19" s="275">
        <v>7</v>
      </c>
      <c r="B19" s="277" t="s">
        <v>1001</v>
      </c>
      <c r="C19" s="30" t="s">
        <v>1024</v>
      </c>
      <c r="D19" s="279">
        <f>Tirhut!A72</f>
        <v>15</v>
      </c>
      <c r="E19" s="271">
        <f>Tirhut!E77</f>
        <v>69</v>
      </c>
      <c r="F19" s="279">
        <f>Tirhut!H77</f>
        <v>3685.53</v>
      </c>
      <c r="G19" s="271">
        <f>D19-3</f>
        <v>12</v>
      </c>
      <c r="H19" s="279">
        <f>Tirhut!E10+Tirhut!E15+Tirhut!E20+Tirhut!E22+Tirhut!E37+Tirhut!E42+Tirhut!E52+Tirhut!E56+Tirhut!E61+Tirhut!E66+Tirhut!E76+Tirhut!E71</f>
        <v>54</v>
      </c>
      <c r="I19" s="281">
        <f>Tirhut!H8+Tirhut!H11+Tirhut!H16+Tirhut!H21+Tirhut!H33+Tirhut!H38+Tirhut!H48+Tirhut!H53+Tirhut!H57+Tirhut!H62+Tirhut!H72</f>
        <v>2616.8599999999997</v>
      </c>
      <c r="J19" s="21"/>
      <c r="K19" s="271">
        <f>Tirhut!L77</f>
        <v>0</v>
      </c>
      <c r="L19" s="271">
        <f>Tirhut!M77</f>
        <v>4</v>
      </c>
      <c r="M19" s="271">
        <f>Tirhut!N77</f>
        <v>4</v>
      </c>
      <c r="N19" s="271">
        <f>Tirhut!O77</f>
        <v>3</v>
      </c>
      <c r="O19" s="271">
        <f>Tirhut!P77</f>
        <v>9</v>
      </c>
      <c r="P19" s="271">
        <f>Tirhut!Q77</f>
        <v>4</v>
      </c>
      <c r="Q19" s="271">
        <f>Tirhut!R77</f>
        <v>3</v>
      </c>
      <c r="R19" s="271">
        <f>Tirhut!S77</f>
        <v>17</v>
      </c>
      <c r="S19" s="273">
        <f>Tirhut!I77</f>
        <v>9</v>
      </c>
      <c r="T19" s="273">
        <f t="shared" ref="T19" si="3">K19+L19+M19+N19+O19+P19+Q19+R19</f>
        <v>44</v>
      </c>
      <c r="U19" s="273">
        <f>Tirhut!T77</f>
        <v>1</v>
      </c>
      <c r="V19" s="266">
        <f>Tirhut!U77</f>
        <v>917.52799999999991</v>
      </c>
      <c r="W19" s="331"/>
      <c r="X19">
        <f t="shared" ref="X19:X20" si="4">H19-S19-T19-U19</f>
        <v>0</v>
      </c>
      <c r="Y19" s="270"/>
    </row>
    <row r="20" spans="1:25" ht="45.75" customHeight="1">
      <c r="A20" s="276"/>
      <c r="B20" s="278"/>
      <c r="C20" s="25" t="s">
        <v>44</v>
      </c>
      <c r="D20" s="280"/>
      <c r="E20" s="272"/>
      <c r="F20" s="280"/>
      <c r="G20" s="272"/>
      <c r="H20" s="280"/>
      <c r="I20" s="282"/>
      <c r="J20" s="21"/>
      <c r="K20" s="272"/>
      <c r="L20" s="272"/>
      <c r="M20" s="272"/>
      <c r="N20" s="272"/>
      <c r="O20" s="272"/>
      <c r="P20" s="272"/>
      <c r="Q20" s="272"/>
      <c r="R20" s="272"/>
      <c r="S20" s="274"/>
      <c r="T20" s="274"/>
      <c r="U20" s="274"/>
      <c r="V20" s="267"/>
      <c r="W20" s="332"/>
      <c r="X20">
        <f t="shared" si="4"/>
        <v>0</v>
      </c>
      <c r="Y20" s="270"/>
    </row>
    <row r="21" spans="1:25" ht="35.25" customHeight="1">
      <c r="A21" s="275">
        <v>8</v>
      </c>
      <c r="B21" s="277" t="s">
        <v>381</v>
      </c>
      <c r="C21" s="30" t="s">
        <v>1022</v>
      </c>
      <c r="D21" s="279">
        <f>Darbhanga!A29</f>
        <v>7</v>
      </c>
      <c r="E21" s="271">
        <f>Darbhanga!E33</f>
        <v>25</v>
      </c>
      <c r="F21" s="279">
        <f>Darbhanga!H33</f>
        <v>1354.7283333333335</v>
      </c>
      <c r="G21" s="271">
        <f>D21-1</f>
        <v>6</v>
      </c>
      <c r="H21" s="279">
        <f>Darbhanga!E12+Darbhanga!E15+Darbhanga!E17+Darbhanga!E19+Darbhanga!E24+Darbhanga!E32</f>
        <v>21</v>
      </c>
      <c r="I21" s="281">
        <f>Darbhanga!H8+Darbhanga!H13+Darbhanga!H16+Darbhanga!H18+Darbhanga!H20+Darbhanga!H29</f>
        <v>1142.1483333333333</v>
      </c>
      <c r="J21" s="21"/>
      <c r="K21" s="271">
        <f>Darbhanga!L33</f>
        <v>0</v>
      </c>
      <c r="L21" s="271">
        <f>Darbhanga!M33</f>
        <v>0</v>
      </c>
      <c r="M21" s="271">
        <f>Darbhanga!N33</f>
        <v>3</v>
      </c>
      <c r="N21" s="271">
        <f>Darbhanga!O33</f>
        <v>0</v>
      </c>
      <c r="O21" s="271">
        <f>Darbhanga!P33</f>
        <v>2</v>
      </c>
      <c r="P21" s="271">
        <f>Darbhanga!Q33</f>
        <v>2</v>
      </c>
      <c r="Q21" s="271">
        <f>Darbhanga!R33</f>
        <v>1</v>
      </c>
      <c r="R21" s="271">
        <f>Darbhanga!S33</f>
        <v>3</v>
      </c>
      <c r="S21" s="273">
        <f>Darbhanga!I33</f>
        <v>10</v>
      </c>
      <c r="T21" s="273">
        <f t="shared" ref="T21" si="5">K21+L21+M21+N21+O21+P21+Q21+R21</f>
        <v>11</v>
      </c>
      <c r="U21" s="273">
        <f>Darbhanga!T33</f>
        <v>0</v>
      </c>
      <c r="V21" s="266">
        <f>Darbhanga!U33</f>
        <v>196.6</v>
      </c>
      <c r="W21" s="331"/>
      <c r="X21">
        <f t="shared" si="0"/>
        <v>0</v>
      </c>
      <c r="Y21" s="270"/>
    </row>
    <row r="22" spans="1:25" ht="45.75" customHeight="1">
      <c r="A22" s="276"/>
      <c r="B22" s="278"/>
      <c r="C22" s="25" t="s">
        <v>44</v>
      </c>
      <c r="D22" s="280"/>
      <c r="E22" s="272"/>
      <c r="F22" s="280"/>
      <c r="G22" s="272"/>
      <c r="H22" s="280"/>
      <c r="I22" s="282"/>
      <c r="J22" s="21"/>
      <c r="K22" s="272"/>
      <c r="L22" s="272"/>
      <c r="M22" s="272"/>
      <c r="N22" s="272"/>
      <c r="O22" s="272"/>
      <c r="P22" s="272"/>
      <c r="Q22" s="272"/>
      <c r="R22" s="272"/>
      <c r="S22" s="274"/>
      <c r="T22" s="274"/>
      <c r="U22" s="274"/>
      <c r="V22" s="267"/>
      <c r="W22" s="332"/>
      <c r="X22">
        <f t="shared" si="0"/>
        <v>0</v>
      </c>
      <c r="Y22" s="270"/>
    </row>
    <row r="23" spans="1:25" ht="36" customHeight="1">
      <c r="A23" s="275">
        <v>9</v>
      </c>
      <c r="B23" s="277" t="s">
        <v>298</v>
      </c>
      <c r="C23" s="30" t="s">
        <v>1023</v>
      </c>
      <c r="D23" s="279">
        <f>Saran!A47</f>
        <v>13</v>
      </c>
      <c r="E23" s="271">
        <f>Saran!E51</f>
        <v>43</v>
      </c>
      <c r="F23" s="283">
        <f>Saran!H51</f>
        <v>2253.6463333333336</v>
      </c>
      <c r="G23" s="271">
        <f>D23-1</f>
        <v>12</v>
      </c>
      <c r="H23" s="279">
        <f>Saran!E13+Saran!E17+Saran!E20+Saran!E24+Saran!E25+Saran!E30+Saran!E31+Saran!E34+Saran!E38+Saran!E42+Saran!E46+Saran!E50</f>
        <v>41</v>
      </c>
      <c r="I23" s="281">
        <f>Saran!H10+Saran!H14+Saran!H18+Saran!H21+Saran!H25+Saran!H26+Saran!H31+Saran!H32+Saran!H35+Saran!H39+Saran!H43+Saran!H47</f>
        <v>2148.6730000000002</v>
      </c>
      <c r="J23" s="21"/>
      <c r="K23" s="271">
        <f>Saran!L51</f>
        <v>0</v>
      </c>
      <c r="L23" s="271">
        <f>Saran!M51</f>
        <v>1</v>
      </c>
      <c r="M23" s="271">
        <f>Saran!N51</f>
        <v>1</v>
      </c>
      <c r="N23" s="271">
        <f>Saran!O51</f>
        <v>1</v>
      </c>
      <c r="O23" s="271">
        <f>Saran!P51</f>
        <v>5</v>
      </c>
      <c r="P23" s="271">
        <f>Saran!Q51</f>
        <v>1</v>
      </c>
      <c r="Q23" s="271">
        <f>Saran!R51</f>
        <v>5</v>
      </c>
      <c r="R23" s="271">
        <f>Saran!S51</f>
        <v>17</v>
      </c>
      <c r="S23" s="273">
        <f>Saran!I51</f>
        <v>5</v>
      </c>
      <c r="T23" s="273">
        <f t="shared" ref="T23" si="6">K23+L23+M23+N23+O23+P23+Q23+R23</f>
        <v>31</v>
      </c>
      <c r="U23" s="273">
        <f>Saran!T51</f>
        <v>5</v>
      </c>
      <c r="V23" s="273">
        <f>Saran!U51</f>
        <v>913.49000000000012</v>
      </c>
      <c r="W23" s="268"/>
      <c r="X23">
        <f t="shared" si="0"/>
        <v>0</v>
      </c>
      <c r="Y23" s="270"/>
    </row>
    <row r="24" spans="1:25" ht="49.5" customHeight="1">
      <c r="A24" s="276"/>
      <c r="B24" s="278"/>
      <c r="C24" s="25" t="s">
        <v>44</v>
      </c>
      <c r="D24" s="280"/>
      <c r="E24" s="272"/>
      <c r="F24" s="280"/>
      <c r="G24" s="272"/>
      <c r="H24" s="280"/>
      <c r="I24" s="282"/>
      <c r="J24" s="21"/>
      <c r="K24" s="272"/>
      <c r="L24" s="272"/>
      <c r="M24" s="272"/>
      <c r="N24" s="272"/>
      <c r="O24" s="272"/>
      <c r="P24" s="272"/>
      <c r="Q24" s="272"/>
      <c r="R24" s="272"/>
      <c r="S24" s="274"/>
      <c r="T24" s="274"/>
      <c r="U24" s="274"/>
      <c r="V24" s="274"/>
      <c r="W24" s="269"/>
      <c r="X24">
        <f t="shared" si="0"/>
        <v>0</v>
      </c>
      <c r="Y24" s="270"/>
    </row>
    <row r="25" spans="1:25" ht="24" customHeight="1">
      <c r="A25" s="287" t="s">
        <v>866</v>
      </c>
      <c r="B25" s="288"/>
      <c r="C25" s="288"/>
      <c r="D25" s="26">
        <f>SUM(D7:D24)</f>
        <v>101</v>
      </c>
      <c r="E25" s="26">
        <f t="shared" ref="E25:V25" si="7">SUM(E7:E24)</f>
        <v>403</v>
      </c>
      <c r="F25" s="26">
        <f t="shared" si="7"/>
        <v>20528.870999999999</v>
      </c>
      <c r="G25" s="26">
        <f t="shared" si="7"/>
        <v>69</v>
      </c>
      <c r="H25" s="26">
        <f t="shared" si="7"/>
        <v>268</v>
      </c>
      <c r="I25" s="26">
        <f t="shared" si="7"/>
        <v>13187.780999999999</v>
      </c>
      <c r="J25" s="26">
        <f t="shared" si="7"/>
        <v>0</v>
      </c>
      <c r="K25" s="26">
        <f t="shared" si="7"/>
        <v>2</v>
      </c>
      <c r="L25" s="26">
        <f t="shared" si="7"/>
        <v>9</v>
      </c>
      <c r="M25" s="26">
        <f t="shared" si="7"/>
        <v>18</v>
      </c>
      <c r="N25" s="26">
        <f t="shared" si="7"/>
        <v>11</v>
      </c>
      <c r="O25" s="26">
        <f t="shared" si="7"/>
        <v>30</v>
      </c>
      <c r="P25" s="26">
        <f t="shared" si="7"/>
        <v>13</v>
      </c>
      <c r="Q25" s="26">
        <f t="shared" si="7"/>
        <v>26</v>
      </c>
      <c r="R25" s="26">
        <f t="shared" si="7"/>
        <v>84</v>
      </c>
      <c r="S25" s="26">
        <f t="shared" si="7"/>
        <v>52</v>
      </c>
      <c r="T25" s="26">
        <f t="shared" si="7"/>
        <v>193</v>
      </c>
      <c r="U25" s="26">
        <f t="shared" si="7"/>
        <v>23</v>
      </c>
      <c r="V25" s="26">
        <f t="shared" si="7"/>
        <v>4824.3179999999993</v>
      </c>
      <c r="W25" s="22"/>
      <c r="X25">
        <f t="shared" si="0"/>
        <v>0</v>
      </c>
      <c r="Y25" s="78"/>
    </row>
    <row r="29" spans="1:25">
      <c r="I29" s="193"/>
    </row>
  </sheetData>
  <mergeCells count="226">
    <mergeCell ref="A3:U3"/>
    <mergeCell ref="W11:W12"/>
    <mergeCell ref="Y11:Y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D11:D12"/>
    <mergeCell ref="E11:E12"/>
    <mergeCell ref="F11:F12"/>
    <mergeCell ref="G11:G12"/>
    <mergeCell ref="H11:H12"/>
    <mergeCell ref="I11:I12"/>
    <mergeCell ref="K11:K12"/>
    <mergeCell ref="L11:L12"/>
    <mergeCell ref="M11:M12"/>
    <mergeCell ref="Y7:Y8"/>
    <mergeCell ref="Y9:Y10"/>
    <mergeCell ref="V9:V10"/>
    <mergeCell ref="Y13:Y14"/>
    <mergeCell ref="Y17:Y18"/>
    <mergeCell ref="Y21:Y22"/>
    <mergeCell ref="Y23:Y24"/>
    <mergeCell ref="S23:S24"/>
    <mergeCell ref="T23:T24"/>
    <mergeCell ref="U23:U24"/>
    <mergeCell ref="V23:V24"/>
    <mergeCell ref="W23:W24"/>
    <mergeCell ref="V21:V22"/>
    <mergeCell ref="W21:W22"/>
    <mergeCell ref="U21:U22"/>
    <mergeCell ref="T17:T18"/>
    <mergeCell ref="U17:U18"/>
    <mergeCell ref="V17:V18"/>
    <mergeCell ref="W17:W18"/>
    <mergeCell ref="W13:W14"/>
    <mergeCell ref="U19:U20"/>
    <mergeCell ref="V19:V20"/>
    <mergeCell ref="W19:W20"/>
    <mergeCell ref="Y19:Y20"/>
    <mergeCell ref="S15:S16"/>
    <mergeCell ref="T15:T16"/>
    <mergeCell ref="U15:U16"/>
    <mergeCell ref="W9:W10"/>
    <mergeCell ref="S17:S18"/>
    <mergeCell ref="T9:T10"/>
    <mergeCell ref="U9:U10"/>
    <mergeCell ref="D23:D24"/>
    <mergeCell ref="E23:E24"/>
    <mergeCell ref="F23:F24"/>
    <mergeCell ref="G23:G24"/>
    <mergeCell ref="H23:H24"/>
    <mergeCell ref="I23:I24"/>
    <mergeCell ref="K23:K24"/>
    <mergeCell ref="L23:L24"/>
    <mergeCell ref="M23:M24"/>
    <mergeCell ref="N23:N24"/>
    <mergeCell ref="O23:O24"/>
    <mergeCell ref="P23:P24"/>
    <mergeCell ref="Q23:Q24"/>
    <mergeCell ref="R23:R24"/>
    <mergeCell ref="Q21:Q22"/>
    <mergeCell ref="R21:R22"/>
    <mergeCell ref="S21:S22"/>
    <mergeCell ref="T21:T22"/>
    <mergeCell ref="N21:N22"/>
    <mergeCell ref="O21:O22"/>
    <mergeCell ref="P21:P22"/>
    <mergeCell ref="I17:I18"/>
    <mergeCell ref="K17:K18"/>
    <mergeCell ref="L17:L18"/>
    <mergeCell ref="M17:M18"/>
    <mergeCell ref="N17:N18"/>
    <mergeCell ref="D21:D22"/>
    <mergeCell ref="E21:E22"/>
    <mergeCell ref="F21:F22"/>
    <mergeCell ref="G21:G22"/>
    <mergeCell ref="H21:H22"/>
    <mergeCell ref="I21:I22"/>
    <mergeCell ref="K21:K22"/>
    <mergeCell ref="L21:L22"/>
    <mergeCell ref="M21:M22"/>
    <mergeCell ref="L19:L20"/>
    <mergeCell ref="M19:M20"/>
    <mergeCell ref="N19:N20"/>
    <mergeCell ref="O19:O20"/>
    <mergeCell ref="P19:P20"/>
    <mergeCell ref="N13:N14"/>
    <mergeCell ref="O13:O14"/>
    <mergeCell ref="P13:P14"/>
    <mergeCell ref="Q13:Q14"/>
    <mergeCell ref="R13:R14"/>
    <mergeCell ref="O17:O18"/>
    <mergeCell ref="P17:P18"/>
    <mergeCell ref="Q17:Q18"/>
    <mergeCell ref="R17:R18"/>
    <mergeCell ref="N15:N16"/>
    <mergeCell ref="O15:O16"/>
    <mergeCell ref="P15:P16"/>
    <mergeCell ref="Q15:Q16"/>
    <mergeCell ref="R15:R16"/>
    <mergeCell ref="T7:T8"/>
    <mergeCell ref="U7:U8"/>
    <mergeCell ref="V7:V8"/>
    <mergeCell ref="W7:W8"/>
    <mergeCell ref="D17:D18"/>
    <mergeCell ref="E17:E18"/>
    <mergeCell ref="F17:F18"/>
    <mergeCell ref="G17:G18"/>
    <mergeCell ref="H17:H18"/>
    <mergeCell ref="S13:S14"/>
    <mergeCell ref="T13:T14"/>
    <mergeCell ref="U13:U14"/>
    <mergeCell ref="V13:V14"/>
    <mergeCell ref="D13:D14"/>
    <mergeCell ref="E13:E14"/>
    <mergeCell ref="F13:F14"/>
    <mergeCell ref="G13:G14"/>
    <mergeCell ref="H13:H14"/>
    <mergeCell ref="I13:I14"/>
    <mergeCell ref="K13:K14"/>
    <mergeCell ref="L13:L14"/>
    <mergeCell ref="M13:M14"/>
    <mergeCell ref="D9:D10"/>
    <mergeCell ref="E9:E10"/>
    <mergeCell ref="P9:P10"/>
    <mergeCell ref="O7:O8"/>
    <mergeCell ref="P7:P8"/>
    <mergeCell ref="Q7:Q8"/>
    <mergeCell ref="R7:R8"/>
    <mergeCell ref="S7:S8"/>
    <mergeCell ref="I7:I8"/>
    <mergeCell ref="Q9:Q10"/>
    <mergeCell ref="R9:R10"/>
    <mergeCell ref="S9:S10"/>
    <mergeCell ref="I9:I10"/>
    <mergeCell ref="K9:K10"/>
    <mergeCell ref="L9:L10"/>
    <mergeCell ref="M9:M10"/>
    <mergeCell ref="N9:N10"/>
    <mergeCell ref="O9:O10"/>
    <mergeCell ref="B4:B6"/>
    <mergeCell ref="C4:C6"/>
    <mergeCell ref="K7:K8"/>
    <mergeCell ref="L7:L8"/>
    <mergeCell ref="M7:M8"/>
    <mergeCell ref="N7:N8"/>
    <mergeCell ref="D7:D8"/>
    <mergeCell ref="E7:E8"/>
    <mergeCell ref="F7:F8"/>
    <mergeCell ref="G7:G8"/>
    <mergeCell ref="H7:H8"/>
    <mergeCell ref="A2:W2"/>
    <mergeCell ref="U5:U6"/>
    <mergeCell ref="N5:O5"/>
    <mergeCell ref="R5:R6"/>
    <mergeCell ref="P5:Q5"/>
    <mergeCell ref="S5:S6"/>
    <mergeCell ref="T5:T6"/>
    <mergeCell ref="H5:H6"/>
    <mergeCell ref="I5:I6"/>
    <mergeCell ref="J4:J6"/>
    <mergeCell ref="D4:F4"/>
    <mergeCell ref="D5:D6"/>
    <mergeCell ref="E5:E6"/>
    <mergeCell ref="F5:F6"/>
    <mergeCell ref="G4:I4"/>
    <mergeCell ref="G5:G6"/>
    <mergeCell ref="A4:A6"/>
    <mergeCell ref="K4:R4"/>
    <mergeCell ref="S4:U4"/>
    <mergeCell ref="V4:V6"/>
    <mergeCell ref="W4:W6"/>
    <mergeCell ref="K5:K6"/>
    <mergeCell ref="L5:L6"/>
    <mergeCell ref="M5:M6"/>
    <mergeCell ref="M15:M16"/>
    <mergeCell ref="A25:C25"/>
    <mergeCell ref="A23:A24"/>
    <mergeCell ref="B23:B24"/>
    <mergeCell ref="A7:A8"/>
    <mergeCell ref="B7:B8"/>
    <mergeCell ref="A9:A10"/>
    <mergeCell ref="B9:B10"/>
    <mergeCell ref="A13:A14"/>
    <mergeCell ref="B13:B14"/>
    <mergeCell ref="A17:A18"/>
    <mergeCell ref="B17:B18"/>
    <mergeCell ref="A21:A22"/>
    <mergeCell ref="B21:B22"/>
    <mergeCell ref="A11:A12"/>
    <mergeCell ref="B11:B12"/>
    <mergeCell ref="A15:A16"/>
    <mergeCell ref="B15:B16"/>
    <mergeCell ref="F9:F10"/>
    <mergeCell ref="G9:G10"/>
    <mergeCell ref="H9:H10"/>
    <mergeCell ref="V15:V16"/>
    <mergeCell ref="W15:W16"/>
    <mergeCell ref="Y15:Y16"/>
    <mergeCell ref="Q19:Q20"/>
    <mergeCell ref="R19:R20"/>
    <mergeCell ref="S19:S20"/>
    <mergeCell ref="T19:T20"/>
    <mergeCell ref="A19:A20"/>
    <mergeCell ref="B19:B20"/>
    <mergeCell ref="D19:D20"/>
    <mergeCell ref="E19:E20"/>
    <mergeCell ref="F19:F20"/>
    <mergeCell ref="G19:G20"/>
    <mergeCell ref="H19:H20"/>
    <mergeCell ref="I19:I20"/>
    <mergeCell ref="K19:K20"/>
    <mergeCell ref="D15:D16"/>
    <mergeCell ref="E15:E16"/>
    <mergeCell ref="F15:F16"/>
    <mergeCell ref="G15:G16"/>
    <mergeCell ref="H15:H16"/>
    <mergeCell ref="I15:I16"/>
    <mergeCell ref="K15:K16"/>
    <mergeCell ref="L15:L16"/>
  </mergeCells>
  <pageMargins left="0.15748031496063" right="0.118110236220472" top="0.118110236220472" bottom="0.15748031496063" header="0.118110236220472" footer="0.118110236220472"/>
  <pageSetup scale="99" orientation="landscape" r:id="rId1"/>
  <rowBreaks count="1" manualBreakCount="1">
    <brk id="16" max="2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"/>
  <dimension ref="A1:V68"/>
  <sheetViews>
    <sheetView view="pageBreakPreview" zoomScale="58" zoomScaleSheetLayoutView="58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M13" sqref="M13"/>
    </sheetView>
  </sheetViews>
  <sheetFormatPr defaultRowHeight="14.25"/>
  <cols>
    <col min="1" max="1" width="6.28515625" style="194" customWidth="1"/>
    <col min="2" max="2" width="8.5703125" style="194" customWidth="1"/>
    <col min="3" max="3" width="11.28515625" style="194" customWidth="1"/>
    <col min="4" max="4" width="16.28515625" style="215" customWidth="1"/>
    <col min="5" max="5" width="6.140625" style="215" customWidth="1"/>
    <col min="6" max="6" width="21.28515625" style="221" customWidth="1"/>
    <col min="7" max="7" width="17" style="194" customWidth="1"/>
    <col min="8" max="8" width="11" style="218" customWidth="1"/>
    <col min="9" max="9" width="4.85546875" style="219" hidden="1" customWidth="1"/>
    <col min="10" max="11" width="11.7109375" style="194" customWidth="1"/>
    <col min="12" max="12" width="4.140625" style="194" customWidth="1"/>
    <col min="13" max="13" width="4.7109375" style="194" customWidth="1"/>
    <col min="14" max="14" width="3.28515625" style="194" customWidth="1"/>
    <col min="15" max="15" width="4.7109375" style="194" customWidth="1"/>
    <col min="16" max="16" width="4.5703125" style="194" customWidth="1"/>
    <col min="17" max="17" width="4.28515625" style="194" customWidth="1"/>
    <col min="18" max="18" width="4.7109375" style="194" customWidth="1"/>
    <col min="19" max="19" width="4.5703125" style="194" customWidth="1"/>
    <col min="20" max="20" width="5.28515625" style="194" customWidth="1"/>
    <col min="21" max="21" width="12.140625" style="194" customWidth="1"/>
    <col min="22" max="22" width="15" style="194" customWidth="1"/>
    <col min="23" max="16384" width="9.140625" style="194"/>
  </cols>
  <sheetData>
    <row r="1" spans="1:22" ht="18.75">
      <c r="A1" s="498" t="s">
        <v>19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498"/>
      <c r="R1" s="498"/>
      <c r="S1" s="498"/>
      <c r="T1" s="498"/>
      <c r="U1" s="498"/>
      <c r="V1" s="498"/>
    </row>
    <row r="2" spans="1:22" ht="20.100000000000001" customHeight="1">
      <c r="A2" s="499" t="str">
        <f>Patna!A2</f>
        <v>Progress report for the construction of USS school building (2010-2011)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  <c r="Q2" s="499"/>
      <c r="R2" s="499"/>
      <c r="S2" s="499"/>
      <c r="T2" s="499"/>
      <c r="U2" s="499"/>
      <c r="V2" s="499"/>
    </row>
    <row r="3" spans="1:22" ht="20.100000000000001" customHeight="1">
      <c r="A3" s="509" t="s">
        <v>1020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1"/>
      <c r="P3" s="508" t="str">
        <f>Summary!V3</f>
        <v>Date:-31.05.2014</v>
      </c>
      <c r="Q3" s="508"/>
      <c r="R3" s="508"/>
      <c r="S3" s="508"/>
      <c r="T3" s="508"/>
      <c r="U3" s="508"/>
      <c r="V3" s="508"/>
    </row>
    <row r="4" spans="1:22" ht="47.25" customHeight="1">
      <c r="A4" s="507" t="s">
        <v>1019</v>
      </c>
      <c r="B4" s="507"/>
      <c r="C4" s="507"/>
      <c r="D4" s="507"/>
      <c r="E4" s="507"/>
      <c r="F4" s="507"/>
      <c r="G4" s="507"/>
      <c r="H4" s="507"/>
      <c r="I4" s="507"/>
      <c r="J4" s="507"/>
      <c r="K4" s="507"/>
      <c r="L4" s="507"/>
      <c r="M4" s="507"/>
      <c r="N4" s="507"/>
      <c r="O4" s="507"/>
      <c r="P4" s="507" t="s">
        <v>46</v>
      </c>
      <c r="Q4" s="507"/>
      <c r="R4" s="507"/>
      <c r="S4" s="507"/>
      <c r="T4" s="507"/>
      <c r="U4" s="507"/>
      <c r="V4" s="507"/>
    </row>
    <row r="5" spans="1:22" ht="15.75" customHeight="1">
      <c r="A5" s="500" t="s">
        <v>0</v>
      </c>
      <c r="B5" s="500" t="s">
        <v>1</v>
      </c>
      <c r="C5" s="500" t="s">
        <v>2</v>
      </c>
      <c r="D5" s="500" t="s">
        <v>3</v>
      </c>
      <c r="E5" s="500" t="s">
        <v>0</v>
      </c>
      <c r="F5" s="506" t="s">
        <v>4</v>
      </c>
      <c r="G5" s="500" t="s">
        <v>5</v>
      </c>
      <c r="H5" s="504" t="s">
        <v>6</v>
      </c>
      <c r="I5" s="505" t="s">
        <v>16</v>
      </c>
      <c r="J5" s="505"/>
      <c r="K5" s="505"/>
      <c r="L5" s="505"/>
      <c r="M5" s="505"/>
      <c r="N5" s="505"/>
      <c r="O5" s="505"/>
      <c r="P5" s="505"/>
      <c r="Q5" s="505"/>
      <c r="R5" s="505"/>
      <c r="S5" s="505"/>
      <c r="T5" s="505"/>
      <c r="U5" s="500" t="s">
        <v>20</v>
      </c>
      <c r="V5" s="501" t="s">
        <v>14</v>
      </c>
    </row>
    <row r="6" spans="1:22" ht="43.5" customHeight="1">
      <c r="A6" s="500"/>
      <c r="B6" s="500"/>
      <c r="C6" s="500"/>
      <c r="D6" s="500"/>
      <c r="E6" s="500"/>
      <c r="F6" s="506"/>
      <c r="G6" s="500"/>
      <c r="H6" s="504"/>
      <c r="I6" s="500" t="s">
        <v>7</v>
      </c>
      <c r="J6" s="500" t="s">
        <v>947</v>
      </c>
      <c r="K6" s="500" t="s">
        <v>948</v>
      </c>
      <c r="L6" s="502" t="s">
        <v>15</v>
      </c>
      <c r="M6" s="503" t="s">
        <v>10</v>
      </c>
      <c r="N6" s="500" t="s">
        <v>9</v>
      </c>
      <c r="O6" s="500" t="s">
        <v>17</v>
      </c>
      <c r="P6" s="500"/>
      <c r="Q6" s="500" t="s">
        <v>18</v>
      </c>
      <c r="R6" s="500"/>
      <c r="S6" s="503" t="s">
        <v>13</v>
      </c>
      <c r="T6" s="503" t="s">
        <v>8</v>
      </c>
      <c r="U6" s="500"/>
      <c r="V6" s="501"/>
    </row>
    <row r="7" spans="1:22" ht="39" customHeight="1">
      <c r="A7" s="500"/>
      <c r="B7" s="500"/>
      <c r="C7" s="500"/>
      <c r="D7" s="500"/>
      <c r="E7" s="500"/>
      <c r="F7" s="506"/>
      <c r="G7" s="500"/>
      <c r="H7" s="504"/>
      <c r="I7" s="500"/>
      <c r="J7" s="500"/>
      <c r="K7" s="500"/>
      <c r="L7" s="502"/>
      <c r="M7" s="503"/>
      <c r="N7" s="500"/>
      <c r="O7" s="195" t="s">
        <v>11</v>
      </c>
      <c r="P7" s="195" t="s">
        <v>12</v>
      </c>
      <c r="Q7" s="195" t="s">
        <v>11</v>
      </c>
      <c r="R7" s="195" t="s">
        <v>12</v>
      </c>
      <c r="S7" s="503"/>
      <c r="T7" s="503"/>
      <c r="U7" s="500"/>
      <c r="V7" s="501"/>
    </row>
    <row r="8" spans="1:22" ht="28.5">
      <c r="A8" s="490">
        <v>1</v>
      </c>
      <c r="B8" s="489" t="s">
        <v>271</v>
      </c>
      <c r="C8" s="492" t="s">
        <v>275</v>
      </c>
      <c r="D8" s="196" t="s">
        <v>278</v>
      </c>
      <c r="E8" s="197">
        <v>1</v>
      </c>
      <c r="F8" s="198" t="s">
        <v>784</v>
      </c>
      <c r="G8" s="489" t="s">
        <v>934</v>
      </c>
      <c r="H8" s="497">
        <f>157.46/3*2</f>
        <v>104.97333333333334</v>
      </c>
      <c r="I8" s="199"/>
      <c r="J8" s="481"/>
      <c r="K8" s="481"/>
      <c r="L8" s="200"/>
      <c r="M8" s="200"/>
      <c r="N8" s="200"/>
      <c r="O8" s="200"/>
      <c r="P8" s="200"/>
      <c r="Q8" s="200"/>
      <c r="R8" s="200"/>
      <c r="S8" s="200"/>
      <c r="T8" s="200"/>
      <c r="U8" s="515"/>
      <c r="V8" s="201"/>
    </row>
    <row r="9" spans="1:22" ht="28.5">
      <c r="A9" s="490"/>
      <c r="B9" s="489"/>
      <c r="C9" s="492"/>
      <c r="D9" s="196" t="s">
        <v>279</v>
      </c>
      <c r="E9" s="197">
        <v>2</v>
      </c>
      <c r="F9" s="198" t="s">
        <v>785</v>
      </c>
      <c r="G9" s="489"/>
      <c r="H9" s="497"/>
      <c r="I9" s="199"/>
      <c r="J9" s="482"/>
      <c r="K9" s="482"/>
      <c r="L9" s="200"/>
      <c r="M9" s="200"/>
      <c r="N9" s="200"/>
      <c r="O9" s="200"/>
      <c r="P9" s="200"/>
      <c r="Q9" s="200"/>
      <c r="R9" s="200"/>
      <c r="S9" s="200"/>
      <c r="T9" s="200"/>
      <c r="U9" s="515"/>
      <c r="V9" s="201"/>
    </row>
    <row r="10" spans="1:22" ht="28.5">
      <c r="A10" s="490">
        <v>2</v>
      </c>
      <c r="B10" s="489" t="s">
        <v>272</v>
      </c>
      <c r="C10" s="492" t="s">
        <v>275</v>
      </c>
      <c r="D10" s="196" t="s">
        <v>280</v>
      </c>
      <c r="E10" s="197">
        <v>1</v>
      </c>
      <c r="F10" s="198" t="s">
        <v>786</v>
      </c>
      <c r="G10" s="489" t="s">
        <v>843</v>
      </c>
      <c r="H10" s="497">
        <v>208.64</v>
      </c>
      <c r="I10" s="199"/>
      <c r="J10" s="483">
        <v>28.2013</v>
      </c>
      <c r="K10" s="483" t="s">
        <v>950</v>
      </c>
      <c r="L10" s="202"/>
      <c r="M10" s="202"/>
      <c r="N10" s="202"/>
      <c r="O10" s="202"/>
      <c r="P10" s="202"/>
      <c r="Q10" s="202"/>
      <c r="R10" s="202"/>
      <c r="S10" s="202"/>
      <c r="T10" s="202">
        <v>1</v>
      </c>
      <c r="U10" s="515">
        <v>123.22</v>
      </c>
      <c r="V10" s="201"/>
    </row>
    <row r="11" spans="1:22" ht="28.5">
      <c r="A11" s="490"/>
      <c r="B11" s="489"/>
      <c r="C11" s="492"/>
      <c r="D11" s="196" t="s">
        <v>281</v>
      </c>
      <c r="E11" s="197">
        <v>2</v>
      </c>
      <c r="F11" s="198" t="s">
        <v>787</v>
      </c>
      <c r="G11" s="489"/>
      <c r="H11" s="497"/>
      <c r="I11" s="199">
        <v>1</v>
      </c>
      <c r="J11" s="484"/>
      <c r="K11" s="484"/>
      <c r="L11" s="203"/>
      <c r="M11" s="200"/>
      <c r="N11" s="200"/>
      <c r="O11" s="200"/>
      <c r="P11" s="200"/>
      <c r="Q11" s="200"/>
      <c r="R11" s="200"/>
      <c r="S11" s="200"/>
      <c r="T11" s="200"/>
      <c r="U11" s="515"/>
      <c r="V11" s="201" t="s">
        <v>865</v>
      </c>
    </row>
    <row r="12" spans="1:22" ht="28.5">
      <c r="A12" s="490"/>
      <c r="B12" s="489"/>
      <c r="C12" s="492"/>
      <c r="D12" s="196" t="s">
        <v>281</v>
      </c>
      <c r="E12" s="197">
        <v>3</v>
      </c>
      <c r="F12" s="198" t="s">
        <v>788</v>
      </c>
      <c r="G12" s="489"/>
      <c r="H12" s="497"/>
      <c r="I12" s="199"/>
      <c r="J12" s="484"/>
      <c r="K12" s="484"/>
      <c r="L12" s="202"/>
      <c r="M12" s="202"/>
      <c r="N12" s="202"/>
      <c r="O12" s="202"/>
      <c r="P12" s="202"/>
      <c r="Q12" s="202"/>
      <c r="R12" s="202"/>
      <c r="S12" s="202">
        <v>1</v>
      </c>
      <c r="T12" s="200"/>
      <c r="U12" s="515"/>
      <c r="V12" s="201"/>
    </row>
    <row r="13" spans="1:22" ht="30.75" customHeight="1">
      <c r="A13" s="490"/>
      <c r="B13" s="489"/>
      <c r="C13" s="492"/>
      <c r="D13" s="196" t="s">
        <v>282</v>
      </c>
      <c r="E13" s="197">
        <v>4</v>
      </c>
      <c r="F13" s="198" t="s">
        <v>789</v>
      </c>
      <c r="G13" s="489"/>
      <c r="H13" s="497"/>
      <c r="I13" s="199"/>
      <c r="J13" s="485"/>
      <c r="K13" s="485"/>
      <c r="L13" s="202"/>
      <c r="M13" s="202"/>
      <c r="N13" s="202"/>
      <c r="O13" s="202"/>
      <c r="P13" s="202"/>
      <c r="Q13" s="202"/>
      <c r="R13" s="202"/>
      <c r="S13" s="202"/>
      <c r="T13" s="202">
        <v>1</v>
      </c>
      <c r="U13" s="515"/>
      <c r="V13" s="201"/>
    </row>
    <row r="14" spans="1:22" ht="28.5">
      <c r="A14" s="490">
        <v>3</v>
      </c>
      <c r="B14" s="489" t="s">
        <v>273</v>
      </c>
      <c r="C14" s="492" t="s">
        <v>275</v>
      </c>
      <c r="D14" s="196" t="s">
        <v>283</v>
      </c>
      <c r="E14" s="197">
        <v>1</v>
      </c>
      <c r="F14" s="198" t="s">
        <v>790</v>
      </c>
      <c r="G14" s="489" t="s">
        <v>843</v>
      </c>
      <c r="H14" s="497">
        <v>208.19</v>
      </c>
      <c r="I14" s="199"/>
      <c r="J14" s="483">
        <v>28.2013</v>
      </c>
      <c r="K14" s="483" t="s">
        <v>950</v>
      </c>
      <c r="L14" s="202"/>
      <c r="M14" s="202"/>
      <c r="N14" s="202"/>
      <c r="O14" s="202"/>
      <c r="P14" s="202"/>
      <c r="Q14" s="202"/>
      <c r="R14" s="202"/>
      <c r="S14" s="202">
        <v>1</v>
      </c>
      <c r="T14" s="200"/>
      <c r="U14" s="515">
        <v>179.76</v>
      </c>
      <c r="V14" s="201"/>
    </row>
    <row r="15" spans="1:22" ht="33.75" customHeight="1">
      <c r="A15" s="490"/>
      <c r="B15" s="489"/>
      <c r="C15" s="492"/>
      <c r="D15" s="196" t="s">
        <v>284</v>
      </c>
      <c r="E15" s="197">
        <v>2</v>
      </c>
      <c r="F15" s="198" t="s">
        <v>791</v>
      </c>
      <c r="G15" s="489"/>
      <c r="H15" s="497"/>
      <c r="I15" s="199"/>
      <c r="J15" s="484"/>
      <c r="K15" s="484"/>
      <c r="L15" s="202"/>
      <c r="M15" s="202"/>
      <c r="N15" s="202"/>
      <c r="O15" s="202"/>
      <c r="P15" s="202"/>
      <c r="Q15" s="202"/>
      <c r="R15" s="202"/>
      <c r="S15" s="202"/>
      <c r="T15" s="202">
        <v>1</v>
      </c>
      <c r="U15" s="515"/>
      <c r="V15" s="201"/>
    </row>
    <row r="16" spans="1:22" ht="31.5" customHeight="1">
      <c r="A16" s="490"/>
      <c r="B16" s="489"/>
      <c r="C16" s="492"/>
      <c r="D16" s="196" t="s">
        <v>284</v>
      </c>
      <c r="E16" s="197">
        <v>3</v>
      </c>
      <c r="F16" s="198" t="s">
        <v>792</v>
      </c>
      <c r="G16" s="489"/>
      <c r="H16" s="497"/>
      <c r="I16" s="199"/>
      <c r="J16" s="484"/>
      <c r="K16" s="484"/>
      <c r="L16" s="202"/>
      <c r="M16" s="202"/>
      <c r="N16" s="202"/>
      <c r="O16" s="202"/>
      <c r="P16" s="202"/>
      <c r="Q16" s="202"/>
      <c r="R16" s="202"/>
      <c r="S16" s="202"/>
      <c r="T16" s="202">
        <v>1</v>
      </c>
      <c r="U16" s="515"/>
      <c r="V16" s="201"/>
    </row>
    <row r="17" spans="1:22" ht="28.5">
      <c r="A17" s="490"/>
      <c r="B17" s="489"/>
      <c r="C17" s="492"/>
      <c r="D17" s="196" t="s">
        <v>284</v>
      </c>
      <c r="E17" s="197">
        <v>4</v>
      </c>
      <c r="F17" s="198" t="s">
        <v>793</v>
      </c>
      <c r="G17" s="489"/>
      <c r="H17" s="497"/>
      <c r="I17" s="204"/>
      <c r="J17" s="485"/>
      <c r="K17" s="485"/>
      <c r="L17" s="202"/>
      <c r="M17" s="202"/>
      <c r="N17" s="202"/>
      <c r="O17" s="202"/>
      <c r="P17" s="202"/>
      <c r="Q17" s="202"/>
      <c r="R17" s="202"/>
      <c r="S17" s="202"/>
      <c r="T17" s="202">
        <v>1</v>
      </c>
      <c r="U17" s="515"/>
      <c r="V17" s="201"/>
    </row>
    <row r="18" spans="1:22" ht="33" customHeight="1">
      <c r="A18" s="490">
        <v>4</v>
      </c>
      <c r="B18" s="489" t="s">
        <v>274</v>
      </c>
      <c r="C18" s="492" t="s">
        <v>275</v>
      </c>
      <c r="D18" s="196" t="s">
        <v>285</v>
      </c>
      <c r="E18" s="197">
        <v>1</v>
      </c>
      <c r="F18" s="198" t="s">
        <v>794</v>
      </c>
      <c r="G18" s="489" t="s">
        <v>843</v>
      </c>
      <c r="H18" s="497">
        <f>208.49/4*3</f>
        <v>156.36750000000001</v>
      </c>
      <c r="I18" s="199"/>
      <c r="J18" s="483" t="s">
        <v>968</v>
      </c>
      <c r="K18" s="483" t="s">
        <v>950</v>
      </c>
      <c r="L18" s="202"/>
      <c r="M18" s="202"/>
      <c r="N18" s="202"/>
      <c r="O18" s="202"/>
      <c r="P18" s="202"/>
      <c r="Q18" s="202"/>
      <c r="R18" s="202">
        <v>1</v>
      </c>
      <c r="T18" s="200"/>
      <c r="U18" s="515">
        <v>53.7</v>
      </c>
      <c r="V18" s="201"/>
    </row>
    <row r="19" spans="1:22" ht="28.5">
      <c r="A19" s="490"/>
      <c r="B19" s="489"/>
      <c r="C19" s="492"/>
      <c r="D19" s="196" t="s">
        <v>286</v>
      </c>
      <c r="E19" s="197">
        <v>2</v>
      </c>
      <c r="F19" s="198" t="s">
        <v>795</v>
      </c>
      <c r="G19" s="489"/>
      <c r="H19" s="497"/>
      <c r="I19" s="199"/>
      <c r="J19" s="484"/>
      <c r="K19" s="484"/>
      <c r="L19" s="202"/>
      <c r="M19" s="202"/>
      <c r="N19" s="202"/>
      <c r="O19" s="202"/>
      <c r="P19" s="202"/>
      <c r="Q19" s="202"/>
      <c r="R19" s="202"/>
      <c r="S19" s="202">
        <v>1</v>
      </c>
      <c r="T19" s="200"/>
      <c r="U19" s="515"/>
      <c r="V19" s="201" t="s">
        <v>920</v>
      </c>
    </row>
    <row r="20" spans="1:22" ht="28.5">
      <c r="A20" s="490"/>
      <c r="B20" s="489"/>
      <c r="C20" s="492"/>
      <c r="D20" s="196" t="s">
        <v>285</v>
      </c>
      <c r="E20" s="197">
        <v>3</v>
      </c>
      <c r="F20" s="198" t="s">
        <v>796</v>
      </c>
      <c r="G20" s="489"/>
      <c r="H20" s="497"/>
      <c r="I20" s="199"/>
      <c r="J20" s="485"/>
      <c r="K20" s="485"/>
      <c r="L20" s="202"/>
      <c r="M20" s="202"/>
      <c r="N20" s="202"/>
      <c r="O20" s="202"/>
      <c r="P20" s="202"/>
      <c r="Q20" s="202"/>
      <c r="R20" s="202"/>
      <c r="S20" s="202">
        <v>1</v>
      </c>
      <c r="T20" s="200"/>
      <c r="U20" s="515"/>
      <c r="V20" s="201"/>
    </row>
    <row r="21" spans="1:22" ht="28.5">
      <c r="A21" s="490">
        <v>5</v>
      </c>
      <c r="B21" s="489" t="s">
        <v>288</v>
      </c>
      <c r="C21" s="492" t="s">
        <v>298</v>
      </c>
      <c r="D21" s="196" t="s">
        <v>300</v>
      </c>
      <c r="E21" s="197">
        <v>1</v>
      </c>
      <c r="F21" s="198" t="s">
        <v>797</v>
      </c>
      <c r="G21" s="489" t="s">
        <v>844</v>
      </c>
      <c r="H21" s="479">
        <f>257.21/5*4</f>
        <v>205.76799999999997</v>
      </c>
      <c r="I21" s="204"/>
      <c r="J21" s="486" t="s">
        <v>981</v>
      </c>
      <c r="K21" s="486" t="s">
        <v>950</v>
      </c>
      <c r="L21" s="202"/>
      <c r="M21" s="202"/>
      <c r="N21" s="202"/>
      <c r="O21" s="202"/>
      <c r="P21" s="202"/>
      <c r="Q21" s="202"/>
      <c r="R21" s="202"/>
      <c r="S21" s="202">
        <v>1</v>
      </c>
      <c r="T21" s="200"/>
      <c r="U21" s="515">
        <v>55.13</v>
      </c>
      <c r="V21" s="201"/>
    </row>
    <row r="22" spans="1:22" ht="42.75">
      <c r="A22" s="490"/>
      <c r="B22" s="489"/>
      <c r="C22" s="492"/>
      <c r="D22" s="196" t="s">
        <v>300</v>
      </c>
      <c r="E22" s="197">
        <v>2</v>
      </c>
      <c r="F22" s="198" t="s">
        <v>798</v>
      </c>
      <c r="G22" s="489"/>
      <c r="H22" s="479"/>
      <c r="I22" s="199"/>
      <c r="J22" s="487"/>
      <c r="K22" s="487"/>
      <c r="L22" s="202"/>
      <c r="M22" s="202"/>
      <c r="N22" s="202"/>
      <c r="O22" s="202"/>
      <c r="P22" s="202"/>
      <c r="Q22" s="202"/>
      <c r="R22" s="202"/>
      <c r="S22" s="202">
        <v>1</v>
      </c>
      <c r="T22" s="200"/>
      <c r="U22" s="515"/>
      <c r="V22" s="201"/>
    </row>
    <row r="23" spans="1:22" ht="57">
      <c r="A23" s="490"/>
      <c r="B23" s="489"/>
      <c r="C23" s="492"/>
      <c r="D23" s="196" t="s">
        <v>300</v>
      </c>
      <c r="E23" s="197">
        <v>3</v>
      </c>
      <c r="F23" s="198" t="s">
        <v>799</v>
      </c>
      <c r="G23" s="489"/>
      <c r="H23" s="479"/>
      <c r="I23" s="199"/>
      <c r="J23" s="487"/>
      <c r="K23" s="487"/>
      <c r="L23" s="202"/>
      <c r="M23" s="202"/>
      <c r="N23" s="202"/>
      <c r="O23" s="202"/>
      <c r="P23" s="202">
        <v>1</v>
      </c>
      <c r="Q23" s="200"/>
      <c r="R23" s="200"/>
      <c r="S23" s="200"/>
      <c r="T23" s="200"/>
      <c r="U23" s="515"/>
      <c r="V23" s="201"/>
    </row>
    <row r="24" spans="1:22" ht="27" customHeight="1">
      <c r="A24" s="490"/>
      <c r="B24" s="489"/>
      <c r="C24" s="492"/>
      <c r="D24" s="196" t="s">
        <v>301</v>
      </c>
      <c r="E24" s="197">
        <v>4</v>
      </c>
      <c r="F24" s="198" t="s">
        <v>800</v>
      </c>
      <c r="G24" s="489"/>
      <c r="H24" s="479"/>
      <c r="I24" s="199">
        <v>1</v>
      </c>
      <c r="J24" s="488"/>
      <c r="K24" s="488"/>
      <c r="L24" s="200"/>
      <c r="M24" s="200"/>
      <c r="N24" s="200"/>
      <c r="O24" s="200"/>
      <c r="P24" s="200"/>
      <c r="Q24" s="200"/>
      <c r="R24" s="200"/>
      <c r="S24" s="200"/>
      <c r="T24" s="200"/>
      <c r="U24" s="515"/>
      <c r="V24" s="201"/>
    </row>
    <row r="25" spans="1:22" ht="59.25" customHeight="1">
      <c r="A25" s="205">
        <v>6</v>
      </c>
      <c r="B25" s="197" t="s">
        <v>289</v>
      </c>
      <c r="C25" s="206" t="s">
        <v>298</v>
      </c>
      <c r="D25" s="196" t="s">
        <v>302</v>
      </c>
      <c r="E25" s="197">
        <v>1</v>
      </c>
      <c r="F25" s="198" t="s">
        <v>801</v>
      </c>
      <c r="G25" s="197" t="s">
        <v>843</v>
      </c>
      <c r="H25" s="207">
        <f>154.53/3*1</f>
        <v>51.51</v>
      </c>
      <c r="I25" s="199"/>
      <c r="J25" s="208" t="s">
        <v>968</v>
      </c>
      <c r="K25" s="208" t="s">
        <v>950</v>
      </c>
      <c r="L25" s="202"/>
      <c r="M25" s="202"/>
      <c r="N25" s="202"/>
      <c r="O25" s="202"/>
      <c r="P25" s="202">
        <v>1</v>
      </c>
      <c r="Q25" s="200"/>
      <c r="R25" s="200"/>
      <c r="S25" s="200"/>
      <c r="T25" s="200"/>
      <c r="U25" s="209">
        <v>13.95</v>
      </c>
      <c r="V25" s="201"/>
    </row>
    <row r="26" spans="1:22" ht="28.5">
      <c r="A26" s="490">
        <v>7</v>
      </c>
      <c r="B26" s="489" t="s">
        <v>290</v>
      </c>
      <c r="C26" s="492" t="s">
        <v>298</v>
      </c>
      <c r="D26" s="196" t="s">
        <v>304</v>
      </c>
      <c r="E26" s="197">
        <v>1</v>
      </c>
      <c r="F26" s="198" t="s">
        <v>314</v>
      </c>
      <c r="G26" s="489" t="s">
        <v>843</v>
      </c>
      <c r="H26" s="479">
        <v>264.22000000000003</v>
      </c>
      <c r="I26" s="199"/>
      <c r="J26" s="489" t="s">
        <v>980</v>
      </c>
      <c r="K26" s="489" t="s">
        <v>950</v>
      </c>
      <c r="L26" s="210"/>
      <c r="M26" s="202"/>
      <c r="N26" s="202"/>
      <c r="O26" s="202"/>
      <c r="P26" s="202">
        <v>1</v>
      </c>
      <c r="Q26" s="200"/>
      <c r="R26" s="200"/>
      <c r="S26" s="200"/>
      <c r="T26" s="200"/>
      <c r="U26" s="515">
        <v>105.95</v>
      </c>
      <c r="V26" s="201"/>
    </row>
    <row r="27" spans="1:22" ht="28.5">
      <c r="A27" s="490"/>
      <c r="B27" s="489"/>
      <c r="C27" s="492"/>
      <c r="D27" s="196" t="s">
        <v>305</v>
      </c>
      <c r="E27" s="197">
        <v>2</v>
      </c>
      <c r="F27" s="198" t="s">
        <v>315</v>
      </c>
      <c r="G27" s="489"/>
      <c r="H27" s="479"/>
      <c r="I27" s="199"/>
      <c r="J27" s="489"/>
      <c r="K27" s="489"/>
      <c r="L27" s="210"/>
      <c r="M27" s="202"/>
      <c r="N27" s="202"/>
      <c r="O27" s="202"/>
      <c r="P27" s="202"/>
      <c r="Q27" s="202"/>
      <c r="R27" s="202">
        <v>1</v>
      </c>
      <c r="S27" s="200"/>
      <c r="T27" s="200"/>
      <c r="U27" s="515"/>
      <c r="V27" s="201"/>
    </row>
    <row r="28" spans="1:22" ht="42.75">
      <c r="A28" s="490"/>
      <c r="B28" s="489"/>
      <c r="C28" s="492"/>
      <c r="D28" s="196" t="s">
        <v>305</v>
      </c>
      <c r="E28" s="197">
        <v>3</v>
      </c>
      <c r="F28" s="198" t="s">
        <v>802</v>
      </c>
      <c r="G28" s="489"/>
      <c r="H28" s="479"/>
      <c r="I28" s="199"/>
      <c r="J28" s="489"/>
      <c r="K28" s="489"/>
      <c r="L28" s="202"/>
      <c r="M28" s="202"/>
      <c r="N28" s="202"/>
      <c r="O28" s="202"/>
      <c r="P28" s="202">
        <v>1</v>
      </c>
      <c r="S28" s="200"/>
      <c r="T28" s="200"/>
      <c r="U28" s="515"/>
      <c r="V28" s="201"/>
    </row>
    <row r="29" spans="1:22" ht="29.25" customHeight="1">
      <c r="A29" s="490"/>
      <c r="B29" s="489"/>
      <c r="C29" s="492"/>
      <c r="D29" s="196" t="s">
        <v>305</v>
      </c>
      <c r="E29" s="197">
        <v>4</v>
      </c>
      <c r="F29" s="198" t="s">
        <v>803</v>
      </c>
      <c r="G29" s="489"/>
      <c r="H29" s="479"/>
      <c r="I29" s="199"/>
      <c r="J29" s="489"/>
      <c r="K29" s="489"/>
      <c r="L29" s="202"/>
      <c r="M29" s="202"/>
      <c r="N29" s="202"/>
      <c r="O29" s="202"/>
      <c r="P29" s="202"/>
      <c r="Q29" s="202"/>
      <c r="R29" s="202">
        <v>1</v>
      </c>
      <c r="S29" s="200"/>
      <c r="T29" s="200"/>
      <c r="U29" s="515"/>
      <c r="V29" s="201"/>
    </row>
    <row r="30" spans="1:22" ht="64.5" customHeight="1">
      <c r="A30" s="490"/>
      <c r="B30" s="489"/>
      <c r="C30" s="492"/>
      <c r="D30" s="196" t="s">
        <v>304</v>
      </c>
      <c r="E30" s="197">
        <v>5</v>
      </c>
      <c r="F30" s="198" t="s">
        <v>804</v>
      </c>
      <c r="G30" s="489"/>
      <c r="H30" s="479"/>
      <c r="I30" s="199"/>
      <c r="J30" s="489"/>
      <c r="K30" s="489"/>
      <c r="L30" s="202"/>
      <c r="M30" s="202"/>
      <c r="N30" s="202"/>
      <c r="O30" s="202"/>
      <c r="P30" s="202">
        <v>1</v>
      </c>
      <c r="Q30" s="200"/>
      <c r="R30" s="200"/>
      <c r="S30" s="200"/>
      <c r="T30" s="200"/>
      <c r="U30" s="515"/>
      <c r="V30" s="201"/>
    </row>
    <row r="31" spans="1:22" ht="42.75">
      <c r="A31" s="205">
        <v>8</v>
      </c>
      <c r="B31" s="197" t="s">
        <v>292</v>
      </c>
      <c r="C31" s="206" t="s">
        <v>298</v>
      </c>
      <c r="D31" s="196" t="s">
        <v>308</v>
      </c>
      <c r="E31" s="197">
        <v>1</v>
      </c>
      <c r="F31" s="198" t="s">
        <v>805</v>
      </c>
      <c r="G31" s="197" t="s">
        <v>876</v>
      </c>
      <c r="H31" s="207">
        <f>208.89/4*1</f>
        <v>52.222499999999997</v>
      </c>
      <c r="I31" s="199"/>
      <c r="J31" s="197" t="s">
        <v>982</v>
      </c>
      <c r="K31" s="197" t="s">
        <v>950</v>
      </c>
      <c r="L31" s="202"/>
      <c r="M31" s="202"/>
      <c r="N31" s="202"/>
      <c r="O31" s="202"/>
      <c r="P31" s="202"/>
      <c r="Q31" s="202"/>
      <c r="R31" s="202"/>
      <c r="S31" s="202">
        <v>1</v>
      </c>
      <c r="T31" s="200"/>
      <c r="U31" s="209">
        <v>26.21</v>
      </c>
      <c r="V31" s="201"/>
    </row>
    <row r="32" spans="1:22" ht="42.75">
      <c r="A32" s="490">
        <v>9</v>
      </c>
      <c r="B32" s="489" t="s">
        <v>293</v>
      </c>
      <c r="C32" s="492" t="s">
        <v>298</v>
      </c>
      <c r="D32" s="196" t="s">
        <v>309</v>
      </c>
      <c r="E32" s="197">
        <v>1</v>
      </c>
      <c r="F32" s="198" t="s">
        <v>806</v>
      </c>
      <c r="G32" s="489" t="s">
        <v>845</v>
      </c>
      <c r="H32" s="479">
        <f>310.23/6*3</f>
        <v>155.11500000000001</v>
      </c>
      <c r="I32" s="199"/>
      <c r="J32" s="483" t="s">
        <v>983</v>
      </c>
      <c r="K32" s="483" t="s">
        <v>950</v>
      </c>
      <c r="L32" s="202"/>
      <c r="M32" s="202"/>
      <c r="N32" s="202"/>
      <c r="O32" s="202"/>
      <c r="P32" s="202"/>
      <c r="Q32" s="202"/>
      <c r="R32" s="202"/>
      <c r="S32" s="202">
        <v>1</v>
      </c>
      <c r="T32" s="200"/>
      <c r="U32" s="515">
        <v>86.06</v>
      </c>
      <c r="V32" s="201"/>
    </row>
    <row r="33" spans="1:22" ht="43.5" customHeight="1">
      <c r="A33" s="490"/>
      <c r="B33" s="489"/>
      <c r="C33" s="492"/>
      <c r="D33" s="196" t="s">
        <v>310</v>
      </c>
      <c r="E33" s="197">
        <v>2</v>
      </c>
      <c r="F33" s="198" t="s">
        <v>807</v>
      </c>
      <c r="G33" s="489"/>
      <c r="H33" s="479"/>
      <c r="I33" s="199"/>
      <c r="J33" s="484"/>
      <c r="K33" s="484"/>
      <c r="L33" s="202"/>
      <c r="M33" s="202"/>
      <c r="N33" s="202"/>
      <c r="O33" s="202"/>
      <c r="P33" s="202"/>
      <c r="Q33" s="202"/>
      <c r="R33" s="202"/>
      <c r="S33" s="202">
        <v>1</v>
      </c>
      <c r="T33" s="200"/>
      <c r="U33" s="515"/>
      <c r="V33" s="201" t="s">
        <v>939</v>
      </c>
    </row>
    <row r="34" spans="1:22" ht="42.75" customHeight="1">
      <c r="A34" s="490"/>
      <c r="B34" s="489"/>
      <c r="C34" s="492"/>
      <c r="D34" s="196" t="s">
        <v>312</v>
      </c>
      <c r="E34" s="197">
        <v>3</v>
      </c>
      <c r="F34" s="198" t="s">
        <v>808</v>
      </c>
      <c r="G34" s="489"/>
      <c r="H34" s="479"/>
      <c r="I34" s="199"/>
      <c r="J34" s="485"/>
      <c r="K34" s="485"/>
      <c r="L34" s="202"/>
      <c r="M34" s="202"/>
      <c r="N34" s="202"/>
      <c r="O34" s="202"/>
      <c r="P34" s="202"/>
      <c r="Q34" s="202"/>
      <c r="R34" s="202"/>
      <c r="S34" s="202">
        <v>1</v>
      </c>
      <c r="T34" s="200"/>
      <c r="U34" s="515"/>
      <c r="V34" s="201"/>
    </row>
    <row r="35" spans="1:22" ht="53.25" customHeight="1">
      <c r="A35" s="490">
        <v>10</v>
      </c>
      <c r="B35" s="489" t="s">
        <v>294</v>
      </c>
      <c r="C35" s="492" t="s">
        <v>299</v>
      </c>
      <c r="D35" s="196" t="s">
        <v>313</v>
      </c>
      <c r="E35" s="197">
        <v>1</v>
      </c>
      <c r="F35" s="198" t="s">
        <v>809</v>
      </c>
      <c r="G35" s="489" t="s">
        <v>846</v>
      </c>
      <c r="H35" s="479">
        <v>213.96</v>
      </c>
      <c r="I35" s="199"/>
      <c r="J35" s="483" t="s">
        <v>973</v>
      </c>
      <c r="K35" s="483" t="s">
        <v>950</v>
      </c>
      <c r="L35" s="202"/>
      <c r="M35" s="202"/>
      <c r="N35" s="202"/>
      <c r="O35" s="202"/>
      <c r="P35" s="202"/>
      <c r="Q35" s="202"/>
      <c r="R35" s="202"/>
      <c r="S35" s="202">
        <v>1</v>
      </c>
      <c r="T35" s="200"/>
      <c r="U35" s="515">
        <v>74.98</v>
      </c>
      <c r="V35" s="201"/>
    </row>
    <row r="36" spans="1:22" ht="42.75">
      <c r="A36" s="490"/>
      <c r="B36" s="489"/>
      <c r="C36" s="492"/>
      <c r="D36" s="196" t="s">
        <v>313</v>
      </c>
      <c r="E36" s="197">
        <v>2</v>
      </c>
      <c r="F36" s="198" t="s">
        <v>810</v>
      </c>
      <c r="G36" s="489"/>
      <c r="H36" s="479"/>
      <c r="I36" s="199"/>
      <c r="J36" s="484"/>
      <c r="K36" s="484"/>
      <c r="L36" s="202"/>
      <c r="M36" s="202"/>
      <c r="N36" s="202"/>
      <c r="O36" s="202">
        <v>1</v>
      </c>
      <c r="P36" s="200"/>
      <c r="Q36" s="200"/>
      <c r="R36" s="200"/>
      <c r="S36" s="200"/>
      <c r="T36" s="200"/>
      <c r="U36" s="515"/>
      <c r="V36" s="201"/>
    </row>
    <row r="37" spans="1:22" ht="42.75">
      <c r="A37" s="490"/>
      <c r="B37" s="489"/>
      <c r="C37" s="492"/>
      <c r="D37" s="196" t="s">
        <v>313</v>
      </c>
      <c r="E37" s="197">
        <v>3</v>
      </c>
      <c r="F37" s="198" t="s">
        <v>811</v>
      </c>
      <c r="G37" s="489"/>
      <c r="H37" s="479"/>
      <c r="I37" s="199">
        <v>1</v>
      </c>
      <c r="J37" s="484"/>
      <c r="K37" s="484"/>
      <c r="L37" s="200"/>
      <c r="M37" s="200"/>
      <c r="N37" s="200"/>
      <c r="O37" s="200"/>
      <c r="P37" s="200"/>
      <c r="Q37" s="200"/>
      <c r="R37" s="200"/>
      <c r="S37" s="200"/>
      <c r="T37" s="200"/>
      <c r="U37" s="515"/>
      <c r="V37" s="201" t="s">
        <v>865</v>
      </c>
    </row>
    <row r="38" spans="1:22" ht="28.5">
      <c r="A38" s="490"/>
      <c r="B38" s="489"/>
      <c r="C38" s="492"/>
      <c r="D38" s="196" t="s">
        <v>313</v>
      </c>
      <c r="E38" s="197">
        <v>4</v>
      </c>
      <c r="F38" s="198" t="s">
        <v>812</v>
      </c>
      <c r="G38" s="489"/>
      <c r="H38" s="479"/>
      <c r="I38" s="199"/>
      <c r="J38" s="485"/>
      <c r="K38" s="485"/>
      <c r="L38" s="202"/>
      <c r="M38" s="202"/>
      <c r="N38" s="202"/>
      <c r="O38" s="202"/>
      <c r="P38" s="202"/>
      <c r="Q38" s="202"/>
      <c r="R38" s="202"/>
      <c r="S38" s="202">
        <v>1</v>
      </c>
      <c r="T38" s="200"/>
      <c r="U38" s="515"/>
      <c r="V38" s="201"/>
    </row>
    <row r="39" spans="1:22" ht="46.5" customHeight="1">
      <c r="A39" s="490">
        <v>11</v>
      </c>
      <c r="B39" s="489" t="s">
        <v>295</v>
      </c>
      <c r="C39" s="492" t="s">
        <v>299</v>
      </c>
      <c r="D39" s="196" t="s">
        <v>316</v>
      </c>
      <c r="E39" s="197">
        <v>1</v>
      </c>
      <c r="F39" s="198" t="s">
        <v>813</v>
      </c>
      <c r="G39" s="489" t="s">
        <v>843</v>
      </c>
      <c r="H39" s="479">
        <v>211.85</v>
      </c>
      <c r="I39" s="199"/>
      <c r="J39" s="483">
        <v>28.2013</v>
      </c>
      <c r="K39" s="483" t="s">
        <v>950</v>
      </c>
      <c r="L39" s="202"/>
      <c r="M39" s="202"/>
      <c r="N39" s="202"/>
      <c r="O39" s="202"/>
      <c r="P39" s="202"/>
      <c r="Q39" s="202"/>
      <c r="R39" s="202"/>
      <c r="S39" s="202">
        <v>1</v>
      </c>
      <c r="T39" s="200"/>
      <c r="U39" s="480">
        <v>96.63</v>
      </c>
      <c r="V39" s="201"/>
    </row>
    <row r="40" spans="1:22" ht="64.5" customHeight="1">
      <c r="A40" s="490"/>
      <c r="B40" s="489"/>
      <c r="C40" s="492"/>
      <c r="D40" s="196" t="s">
        <v>316</v>
      </c>
      <c r="E40" s="197">
        <v>2</v>
      </c>
      <c r="F40" s="198" t="s">
        <v>814</v>
      </c>
      <c r="G40" s="489"/>
      <c r="H40" s="479"/>
      <c r="I40" s="199"/>
      <c r="J40" s="484"/>
      <c r="K40" s="484"/>
      <c r="L40" s="202"/>
      <c r="M40" s="202"/>
      <c r="N40" s="202"/>
      <c r="O40" s="202"/>
      <c r="P40" s="202"/>
      <c r="Q40" s="202"/>
      <c r="R40" s="202"/>
      <c r="S40" s="202">
        <v>1</v>
      </c>
      <c r="T40" s="200"/>
      <c r="U40" s="480"/>
      <c r="V40" s="201"/>
    </row>
    <row r="41" spans="1:22" ht="60" customHeight="1">
      <c r="A41" s="490"/>
      <c r="B41" s="489"/>
      <c r="C41" s="492"/>
      <c r="D41" s="196" t="s">
        <v>316</v>
      </c>
      <c r="E41" s="197">
        <v>3</v>
      </c>
      <c r="F41" s="198" t="s">
        <v>815</v>
      </c>
      <c r="G41" s="489"/>
      <c r="H41" s="479"/>
      <c r="I41" s="199"/>
      <c r="J41" s="484"/>
      <c r="K41" s="484"/>
      <c r="L41" s="202"/>
      <c r="M41" s="202"/>
      <c r="N41" s="202"/>
      <c r="O41" s="202"/>
      <c r="P41" s="202"/>
      <c r="Q41" s="202"/>
      <c r="R41" s="202"/>
      <c r="S41" s="202">
        <v>1</v>
      </c>
      <c r="T41" s="200"/>
      <c r="U41" s="480"/>
      <c r="V41" s="201"/>
    </row>
    <row r="42" spans="1:22" ht="45" customHeight="1">
      <c r="A42" s="490"/>
      <c r="B42" s="489"/>
      <c r="C42" s="492"/>
      <c r="D42" s="196" t="s">
        <v>317</v>
      </c>
      <c r="E42" s="197">
        <v>4</v>
      </c>
      <c r="F42" s="198" t="s">
        <v>816</v>
      </c>
      <c r="G42" s="489"/>
      <c r="H42" s="479"/>
      <c r="I42" s="199"/>
      <c r="J42" s="485"/>
      <c r="K42" s="485"/>
      <c r="L42" s="202"/>
      <c r="M42" s="202"/>
      <c r="N42" s="202"/>
      <c r="O42" s="202"/>
      <c r="P42" s="202"/>
      <c r="Q42" s="202"/>
      <c r="R42" s="202">
        <v>1</v>
      </c>
      <c r="T42" s="200"/>
      <c r="U42" s="480"/>
      <c r="V42" s="201" t="s">
        <v>865</v>
      </c>
    </row>
    <row r="43" spans="1:22" ht="47.25" customHeight="1">
      <c r="A43" s="490">
        <v>12</v>
      </c>
      <c r="B43" s="489" t="s">
        <v>296</v>
      </c>
      <c r="C43" s="492" t="s">
        <v>299</v>
      </c>
      <c r="D43" s="196" t="s">
        <v>318</v>
      </c>
      <c r="E43" s="197">
        <v>1</v>
      </c>
      <c r="F43" s="198" t="s">
        <v>817</v>
      </c>
      <c r="G43" s="489" t="s">
        <v>847</v>
      </c>
      <c r="H43" s="479">
        <v>210.06</v>
      </c>
      <c r="I43" s="199"/>
      <c r="J43" s="483" t="s">
        <v>968</v>
      </c>
      <c r="K43" s="483" t="s">
        <v>950</v>
      </c>
      <c r="L43" s="202"/>
      <c r="M43" s="202"/>
      <c r="N43" s="202"/>
      <c r="O43" s="202"/>
      <c r="P43" s="202"/>
      <c r="Q43" s="202"/>
      <c r="R43" s="202"/>
      <c r="S43" s="202">
        <v>1</v>
      </c>
      <c r="T43" s="200"/>
      <c r="U43" s="480">
        <v>71.33</v>
      </c>
      <c r="V43" s="201"/>
    </row>
    <row r="44" spans="1:22" ht="42.75">
      <c r="A44" s="490"/>
      <c r="B44" s="489"/>
      <c r="C44" s="492"/>
      <c r="D44" s="196" t="s">
        <v>299</v>
      </c>
      <c r="E44" s="197">
        <v>2</v>
      </c>
      <c r="F44" s="198" t="s">
        <v>818</v>
      </c>
      <c r="G44" s="489"/>
      <c r="H44" s="479"/>
      <c r="I44" s="199">
        <v>1</v>
      </c>
      <c r="J44" s="484"/>
      <c r="K44" s="484"/>
      <c r="L44" s="200"/>
      <c r="M44" s="200"/>
      <c r="N44" s="200"/>
      <c r="O44" s="200"/>
      <c r="P44" s="200"/>
      <c r="Q44" s="200"/>
      <c r="R44" s="200"/>
      <c r="S44" s="200"/>
      <c r="T44" s="200"/>
      <c r="U44" s="480"/>
      <c r="V44" s="201" t="s">
        <v>921</v>
      </c>
    </row>
    <row r="45" spans="1:22" ht="42.75">
      <c r="A45" s="490"/>
      <c r="B45" s="489"/>
      <c r="C45" s="492"/>
      <c r="D45" s="196" t="s">
        <v>319</v>
      </c>
      <c r="E45" s="197">
        <v>3</v>
      </c>
      <c r="F45" s="198" t="s">
        <v>819</v>
      </c>
      <c r="G45" s="489"/>
      <c r="H45" s="479"/>
      <c r="I45" s="199"/>
      <c r="J45" s="484"/>
      <c r="K45" s="484"/>
      <c r="L45" s="202"/>
      <c r="M45" s="202"/>
      <c r="N45" s="202"/>
      <c r="O45" s="202"/>
      <c r="P45" s="202"/>
      <c r="Q45" s="202"/>
      <c r="R45" s="202"/>
      <c r="S45" s="202">
        <v>1</v>
      </c>
      <c r="T45" s="200"/>
      <c r="U45" s="480"/>
      <c r="V45" s="201"/>
    </row>
    <row r="46" spans="1:22" ht="42.75">
      <c r="A46" s="490"/>
      <c r="B46" s="489"/>
      <c r="C46" s="492"/>
      <c r="D46" s="196" t="s">
        <v>299</v>
      </c>
      <c r="E46" s="197">
        <v>4</v>
      </c>
      <c r="F46" s="198" t="s">
        <v>820</v>
      </c>
      <c r="G46" s="489"/>
      <c r="H46" s="479"/>
      <c r="I46" s="199">
        <v>1</v>
      </c>
      <c r="J46" s="485"/>
      <c r="K46" s="485"/>
      <c r="L46" s="200"/>
      <c r="M46" s="200"/>
      <c r="N46" s="200"/>
      <c r="O46" s="200"/>
      <c r="P46" s="200"/>
      <c r="Q46" s="200"/>
      <c r="R46" s="200"/>
      <c r="S46" s="200"/>
      <c r="T46" s="200"/>
      <c r="U46" s="480"/>
      <c r="V46" s="201" t="s">
        <v>921</v>
      </c>
    </row>
    <row r="47" spans="1:22" ht="42.75">
      <c r="A47" s="490">
        <v>13</v>
      </c>
      <c r="B47" s="489" t="s">
        <v>297</v>
      </c>
      <c r="C47" s="492" t="s">
        <v>299</v>
      </c>
      <c r="D47" s="196" t="s">
        <v>320</v>
      </c>
      <c r="E47" s="197">
        <v>1</v>
      </c>
      <c r="F47" s="198" t="s">
        <v>822</v>
      </c>
      <c r="G47" s="489" t="s">
        <v>843</v>
      </c>
      <c r="H47" s="479">
        <v>210.77</v>
      </c>
      <c r="I47" s="199"/>
      <c r="J47" s="483" t="s">
        <v>980</v>
      </c>
      <c r="K47" s="483" t="s">
        <v>950</v>
      </c>
      <c r="L47" s="202"/>
      <c r="M47" s="202"/>
      <c r="N47" s="202"/>
      <c r="O47" s="202"/>
      <c r="P47" s="202"/>
      <c r="Q47" s="202"/>
      <c r="R47" s="202">
        <v>1</v>
      </c>
      <c r="S47" s="200"/>
      <c r="T47" s="200"/>
      <c r="U47" s="512">
        <v>26.57</v>
      </c>
      <c r="V47" s="201"/>
    </row>
    <row r="48" spans="1:22" ht="47.25" customHeight="1">
      <c r="A48" s="490"/>
      <c r="B48" s="489"/>
      <c r="C48" s="492"/>
      <c r="D48" s="196" t="s">
        <v>320</v>
      </c>
      <c r="E48" s="197">
        <v>2</v>
      </c>
      <c r="F48" s="198" t="s">
        <v>821</v>
      </c>
      <c r="G48" s="489"/>
      <c r="H48" s="479"/>
      <c r="I48" s="199"/>
      <c r="J48" s="484"/>
      <c r="K48" s="484"/>
      <c r="L48" s="202"/>
      <c r="M48" s="202"/>
      <c r="N48" s="202"/>
      <c r="O48" s="202"/>
      <c r="P48" s="202"/>
      <c r="Q48" s="202">
        <v>1</v>
      </c>
      <c r="R48" s="200"/>
      <c r="S48" s="200"/>
      <c r="T48" s="200"/>
      <c r="U48" s="513"/>
      <c r="V48" s="201"/>
    </row>
    <row r="49" spans="1:22" ht="63" customHeight="1">
      <c r="A49" s="490"/>
      <c r="B49" s="489"/>
      <c r="C49" s="492"/>
      <c r="D49" s="196" t="s">
        <v>320</v>
      </c>
      <c r="E49" s="197">
        <v>3</v>
      </c>
      <c r="F49" s="198" t="s">
        <v>823</v>
      </c>
      <c r="G49" s="489"/>
      <c r="H49" s="479"/>
      <c r="I49" s="199"/>
      <c r="J49" s="484"/>
      <c r="K49" s="484"/>
      <c r="L49" s="202"/>
      <c r="M49" s="202">
        <v>1</v>
      </c>
      <c r="N49" s="200"/>
      <c r="O49" s="200"/>
      <c r="P49" s="200"/>
      <c r="Q49" s="200"/>
      <c r="R49" s="200"/>
      <c r="S49" s="200"/>
      <c r="T49" s="200"/>
      <c r="U49" s="513"/>
      <c r="V49" s="201" t="s">
        <v>921</v>
      </c>
    </row>
    <row r="50" spans="1:22" ht="42.75">
      <c r="A50" s="490"/>
      <c r="B50" s="489"/>
      <c r="C50" s="492"/>
      <c r="D50" s="196" t="s">
        <v>320</v>
      </c>
      <c r="E50" s="197">
        <v>4</v>
      </c>
      <c r="F50" s="198" t="s">
        <v>824</v>
      </c>
      <c r="G50" s="489"/>
      <c r="H50" s="479"/>
      <c r="I50" s="199"/>
      <c r="J50" s="485"/>
      <c r="K50" s="485"/>
      <c r="L50" s="202"/>
      <c r="M50" s="202"/>
      <c r="N50" s="202">
        <v>1</v>
      </c>
      <c r="O50" s="200"/>
      <c r="P50" s="200"/>
      <c r="Q50" s="200"/>
      <c r="R50" s="200"/>
      <c r="S50" s="200"/>
      <c r="T50" s="200"/>
      <c r="U50" s="514"/>
      <c r="V50" s="201" t="s">
        <v>921</v>
      </c>
    </row>
    <row r="51" spans="1:22" s="215" customFormat="1" ht="42.75" customHeight="1">
      <c r="A51" s="211"/>
      <c r="B51" s="491" t="s">
        <v>22</v>
      </c>
      <c r="C51" s="491"/>
      <c r="D51" s="491"/>
      <c r="E51" s="212">
        <f>E9+E13+E17+E20+E24+E25+E30+E31+E34+E38+E42+E46+E50</f>
        <v>43</v>
      </c>
      <c r="F51" s="213"/>
      <c r="G51" s="195"/>
      <c r="H51" s="214">
        <f>SUM(H8:H50)</f>
        <v>2253.6463333333336</v>
      </c>
      <c r="I51" s="212">
        <f>SUM(I8:I50)</f>
        <v>5</v>
      </c>
      <c r="J51" s="212"/>
      <c r="K51" s="212"/>
      <c r="L51" s="212">
        <f>SUM(L8:L50)</f>
        <v>0</v>
      </c>
      <c r="M51" s="212">
        <f t="shared" ref="M51:U51" si="0">SUM(M8:M50)</f>
        <v>1</v>
      </c>
      <c r="N51" s="212">
        <f>SUM(N8:N50)</f>
        <v>1</v>
      </c>
      <c r="O51" s="212">
        <f t="shared" si="0"/>
        <v>1</v>
      </c>
      <c r="P51" s="212">
        <f t="shared" si="0"/>
        <v>5</v>
      </c>
      <c r="Q51" s="212">
        <f t="shared" si="0"/>
        <v>1</v>
      </c>
      <c r="R51" s="212">
        <f t="shared" si="0"/>
        <v>5</v>
      </c>
      <c r="S51" s="212">
        <f t="shared" si="0"/>
        <v>17</v>
      </c>
      <c r="T51" s="212">
        <f t="shared" si="0"/>
        <v>5</v>
      </c>
      <c r="U51" s="212">
        <f t="shared" si="0"/>
        <v>913.49000000000012</v>
      </c>
      <c r="V51" s="211"/>
    </row>
    <row r="52" spans="1:22">
      <c r="A52" s="478" t="s">
        <v>933</v>
      </c>
      <c r="B52" s="478"/>
      <c r="C52" s="478"/>
      <c r="D52" s="478"/>
      <c r="E52" s="478"/>
      <c r="F52" s="478"/>
      <c r="G52" s="478"/>
      <c r="H52" s="478"/>
      <c r="I52" s="478"/>
      <c r="J52" s="478"/>
      <c r="K52" s="478"/>
      <c r="L52" s="478"/>
      <c r="M52" s="478"/>
      <c r="N52" s="478"/>
      <c r="O52" s="478"/>
      <c r="P52" s="478"/>
      <c r="Q52" s="478"/>
      <c r="R52" s="478"/>
      <c r="S52" s="478"/>
      <c r="T52" s="478"/>
      <c r="U52" s="478"/>
      <c r="V52" s="478"/>
    </row>
    <row r="53" spans="1:22" ht="71.25" customHeight="1">
      <c r="A53" s="216" t="s">
        <v>0</v>
      </c>
      <c r="B53" s="216" t="s">
        <v>1</v>
      </c>
      <c r="C53" s="216" t="s">
        <v>2</v>
      </c>
      <c r="D53" s="495" t="s">
        <v>3</v>
      </c>
      <c r="E53" s="496"/>
      <c r="F53" s="217" t="s">
        <v>4</v>
      </c>
    </row>
    <row r="54" spans="1:22" ht="28.5">
      <c r="A54" s="220">
        <v>1</v>
      </c>
      <c r="B54" s="220" t="s">
        <v>271</v>
      </c>
      <c r="C54" s="220" t="s">
        <v>275</v>
      </c>
      <c r="D54" s="493" t="s">
        <v>897</v>
      </c>
      <c r="E54" s="494"/>
      <c r="F54" s="217" t="s">
        <v>898</v>
      </c>
    </row>
    <row r="55" spans="1:22" ht="75" customHeight="1">
      <c r="A55" s="220">
        <v>2</v>
      </c>
      <c r="B55" s="220" t="s">
        <v>274</v>
      </c>
      <c r="C55" s="220" t="s">
        <v>275</v>
      </c>
      <c r="D55" s="493" t="s">
        <v>287</v>
      </c>
      <c r="E55" s="494"/>
      <c r="F55" s="217" t="s">
        <v>887</v>
      </c>
    </row>
    <row r="56" spans="1:22" ht="42.75">
      <c r="A56" s="220">
        <v>3</v>
      </c>
      <c r="B56" s="220" t="s">
        <v>288</v>
      </c>
      <c r="C56" s="220" t="s">
        <v>298</v>
      </c>
      <c r="D56" s="493" t="s">
        <v>301</v>
      </c>
      <c r="E56" s="494"/>
      <c r="F56" s="217" t="s">
        <v>899</v>
      </c>
    </row>
    <row r="57" spans="1:22" ht="42.75">
      <c r="A57" s="220">
        <v>4</v>
      </c>
      <c r="B57" s="220" t="s">
        <v>289</v>
      </c>
      <c r="C57" s="220" t="s">
        <v>298</v>
      </c>
      <c r="D57" s="493" t="s">
        <v>302</v>
      </c>
      <c r="E57" s="494"/>
      <c r="F57" s="217" t="s">
        <v>888</v>
      </c>
    </row>
    <row r="58" spans="1:22" ht="57">
      <c r="A58" s="220">
        <v>5</v>
      </c>
      <c r="B58" s="220" t="s">
        <v>289</v>
      </c>
      <c r="C58" s="220" t="s">
        <v>298</v>
      </c>
      <c r="D58" s="493" t="s">
        <v>303</v>
      </c>
      <c r="E58" s="494"/>
      <c r="F58" s="217" t="s">
        <v>889</v>
      </c>
    </row>
    <row r="59" spans="1:22" ht="42.75">
      <c r="A59" s="220">
        <v>6</v>
      </c>
      <c r="B59" s="220" t="s">
        <v>291</v>
      </c>
      <c r="C59" s="220" t="s">
        <v>298</v>
      </c>
      <c r="D59" s="493" t="s">
        <v>306</v>
      </c>
      <c r="E59" s="494"/>
      <c r="F59" s="217" t="s">
        <v>890</v>
      </c>
    </row>
    <row r="60" spans="1:22" ht="53.25" customHeight="1">
      <c r="A60" s="220">
        <v>7</v>
      </c>
      <c r="B60" s="220" t="s">
        <v>291</v>
      </c>
      <c r="C60" s="220" t="s">
        <v>298</v>
      </c>
      <c r="D60" s="493" t="s">
        <v>307</v>
      </c>
      <c r="E60" s="494"/>
      <c r="F60" s="217" t="s">
        <v>891</v>
      </c>
    </row>
    <row r="61" spans="1:22" ht="42.75">
      <c r="A61" s="220">
        <v>8</v>
      </c>
      <c r="B61" s="220" t="s">
        <v>291</v>
      </c>
      <c r="C61" s="220" t="s">
        <v>298</v>
      </c>
      <c r="D61" s="493" t="s">
        <v>307</v>
      </c>
      <c r="E61" s="494"/>
      <c r="F61" s="217" t="s">
        <v>892</v>
      </c>
    </row>
    <row r="62" spans="1:22" ht="42.75">
      <c r="A62" s="220">
        <v>9</v>
      </c>
      <c r="B62" s="220" t="s">
        <v>291</v>
      </c>
      <c r="C62" s="220" t="s">
        <v>298</v>
      </c>
      <c r="D62" s="493" t="s">
        <v>307</v>
      </c>
      <c r="E62" s="494"/>
      <c r="F62" s="217" t="s">
        <v>893</v>
      </c>
    </row>
    <row r="63" spans="1:22" ht="42.75">
      <c r="A63" s="220">
        <v>10</v>
      </c>
      <c r="B63" s="220" t="s">
        <v>292</v>
      </c>
      <c r="C63" s="220" t="s">
        <v>298</v>
      </c>
      <c r="D63" s="493" t="s">
        <v>308</v>
      </c>
      <c r="E63" s="494"/>
      <c r="F63" s="217" t="s">
        <v>900</v>
      </c>
    </row>
    <row r="64" spans="1:22" ht="16.5" customHeight="1">
      <c r="A64" s="220">
        <v>11</v>
      </c>
      <c r="B64" s="220" t="s">
        <v>292</v>
      </c>
      <c r="C64" s="220" t="s">
        <v>298</v>
      </c>
      <c r="D64" s="493" t="s">
        <v>901</v>
      </c>
      <c r="E64" s="494"/>
      <c r="F64" s="217" t="s">
        <v>902</v>
      </c>
    </row>
    <row r="65" spans="1:6" ht="26.25" customHeight="1">
      <c r="A65" s="220">
        <v>12</v>
      </c>
      <c r="B65" s="220" t="s">
        <v>292</v>
      </c>
      <c r="C65" s="220" t="s">
        <v>298</v>
      </c>
      <c r="D65" s="493" t="s">
        <v>901</v>
      </c>
      <c r="E65" s="494"/>
      <c r="F65" s="217" t="s">
        <v>903</v>
      </c>
    </row>
    <row r="66" spans="1:6" ht="42.75">
      <c r="A66" s="220">
        <v>13</v>
      </c>
      <c r="B66" s="220" t="s">
        <v>293</v>
      </c>
      <c r="C66" s="220" t="s">
        <v>298</v>
      </c>
      <c r="D66" s="493" t="s">
        <v>310</v>
      </c>
      <c r="E66" s="494"/>
      <c r="F66" s="217" t="s">
        <v>894</v>
      </c>
    </row>
    <row r="67" spans="1:6" ht="42.75">
      <c r="A67" s="220">
        <v>14</v>
      </c>
      <c r="B67" s="220" t="s">
        <v>293</v>
      </c>
      <c r="C67" s="220" t="s">
        <v>298</v>
      </c>
      <c r="D67" s="493" t="s">
        <v>311</v>
      </c>
      <c r="E67" s="494"/>
      <c r="F67" s="217" t="s">
        <v>895</v>
      </c>
    </row>
    <row r="68" spans="1:6" ht="42.75">
      <c r="A68" s="220">
        <v>15</v>
      </c>
      <c r="B68" s="220" t="s">
        <v>293</v>
      </c>
      <c r="C68" s="220" t="s">
        <v>298</v>
      </c>
      <c r="D68" s="493" t="s">
        <v>309</v>
      </c>
      <c r="E68" s="494"/>
      <c r="F68" s="217" t="s">
        <v>896</v>
      </c>
    </row>
  </sheetData>
  <mergeCells count="133">
    <mergeCell ref="J26:J30"/>
    <mergeCell ref="K26:K30"/>
    <mergeCell ref="J6:J7"/>
    <mergeCell ref="K6:K7"/>
    <mergeCell ref="U47:U50"/>
    <mergeCell ref="U5:U7"/>
    <mergeCell ref="U8:U9"/>
    <mergeCell ref="U10:U13"/>
    <mergeCell ref="U14:U17"/>
    <mergeCell ref="U18:U20"/>
    <mergeCell ref="U21:U24"/>
    <mergeCell ref="U32:U34"/>
    <mergeCell ref="U26:U30"/>
    <mergeCell ref="U39:U42"/>
    <mergeCell ref="U35:U38"/>
    <mergeCell ref="K32:K34"/>
    <mergeCell ref="J35:J38"/>
    <mergeCell ref="K35:K38"/>
    <mergeCell ref="J39:J42"/>
    <mergeCell ref="K39:K42"/>
    <mergeCell ref="J43:J46"/>
    <mergeCell ref="K43:K46"/>
    <mergeCell ref="J47:J50"/>
    <mergeCell ref="K47:K50"/>
    <mergeCell ref="A1:V1"/>
    <mergeCell ref="A2:V2"/>
    <mergeCell ref="A5:A7"/>
    <mergeCell ref="B5:B7"/>
    <mergeCell ref="C5:C7"/>
    <mergeCell ref="D5:D7"/>
    <mergeCell ref="E5:E7"/>
    <mergeCell ref="V5:V7"/>
    <mergeCell ref="I6:I7"/>
    <mergeCell ref="L6:L7"/>
    <mergeCell ref="M6:M7"/>
    <mergeCell ref="N6:N7"/>
    <mergeCell ref="T6:T7"/>
    <mergeCell ref="G5:G7"/>
    <mergeCell ref="H5:H7"/>
    <mergeCell ref="I5:T5"/>
    <mergeCell ref="O6:P6"/>
    <mergeCell ref="S6:S7"/>
    <mergeCell ref="Q6:R6"/>
    <mergeCell ref="F5:F7"/>
    <mergeCell ref="A4:O4"/>
    <mergeCell ref="P4:V4"/>
    <mergeCell ref="P3:V3"/>
    <mergeCell ref="A3:O3"/>
    <mergeCell ref="A21:A24"/>
    <mergeCell ref="B21:B24"/>
    <mergeCell ref="C21:C24"/>
    <mergeCell ref="G21:G24"/>
    <mergeCell ref="H21:H24"/>
    <mergeCell ref="A18:A20"/>
    <mergeCell ref="B18:B20"/>
    <mergeCell ref="C18:C20"/>
    <mergeCell ref="G18:G20"/>
    <mergeCell ref="H18:H20"/>
    <mergeCell ref="A10:A13"/>
    <mergeCell ref="B10:B13"/>
    <mergeCell ref="C10:C13"/>
    <mergeCell ref="G10:G13"/>
    <mergeCell ref="H10:H13"/>
    <mergeCell ref="A8:A9"/>
    <mergeCell ref="B8:B9"/>
    <mergeCell ref="A14:A17"/>
    <mergeCell ref="B14:B17"/>
    <mergeCell ref="C14:C17"/>
    <mergeCell ref="G14:G17"/>
    <mergeCell ref="H14:H17"/>
    <mergeCell ref="C8:C9"/>
    <mergeCell ref="G8:G9"/>
    <mergeCell ref="H8:H9"/>
    <mergeCell ref="A47:A50"/>
    <mergeCell ref="B47:B50"/>
    <mergeCell ref="C47:C50"/>
    <mergeCell ref="A43:A46"/>
    <mergeCell ref="B43:B46"/>
    <mergeCell ref="C43:C46"/>
    <mergeCell ref="B35:B38"/>
    <mergeCell ref="C35:C38"/>
    <mergeCell ref="H26:H30"/>
    <mergeCell ref="A32:A34"/>
    <mergeCell ref="A39:A42"/>
    <mergeCell ref="B39:B42"/>
    <mergeCell ref="C39:C42"/>
    <mergeCell ref="G39:G42"/>
    <mergeCell ref="H39:H42"/>
    <mergeCell ref="G35:G38"/>
    <mergeCell ref="H35:H38"/>
    <mergeCell ref="G43:G46"/>
    <mergeCell ref="C26:C30"/>
    <mergeCell ref="G26:G30"/>
    <mergeCell ref="D62:E62"/>
    <mergeCell ref="D63:E63"/>
    <mergeCell ref="D64:E64"/>
    <mergeCell ref="D65:E65"/>
    <mergeCell ref="D66:E66"/>
    <mergeCell ref="D67:E67"/>
    <mergeCell ref="D68:E68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A52:V52"/>
    <mergeCell ref="H43:H46"/>
    <mergeCell ref="U43:U46"/>
    <mergeCell ref="J8:J9"/>
    <mergeCell ref="K8:K9"/>
    <mergeCell ref="K10:K13"/>
    <mergeCell ref="J10:J13"/>
    <mergeCell ref="J14:J17"/>
    <mergeCell ref="K14:K17"/>
    <mergeCell ref="J18:J20"/>
    <mergeCell ref="K18:K20"/>
    <mergeCell ref="J21:J24"/>
    <mergeCell ref="K21:K24"/>
    <mergeCell ref="G47:G50"/>
    <mergeCell ref="G32:G34"/>
    <mergeCell ref="H32:H34"/>
    <mergeCell ref="A26:A30"/>
    <mergeCell ref="B26:B30"/>
    <mergeCell ref="H47:H50"/>
    <mergeCell ref="A35:A38"/>
    <mergeCell ref="B51:D51"/>
    <mergeCell ref="B32:B34"/>
    <mergeCell ref="C32:C34"/>
    <mergeCell ref="J32:J34"/>
  </mergeCells>
  <pageMargins left="0.15748031496063" right="0.118110236220472" top="0.23622047244094499" bottom="0.15748031496063" header="0.118110236220472" footer="0.118110236220472"/>
  <pageSetup paperSize="9" scale="75" orientation="landscape" r:id="rId1"/>
  <rowBreaks count="3" manualBreakCount="3">
    <brk id="24" max="16383" man="1"/>
    <brk id="38" max="16383" man="1"/>
    <brk id="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A123"/>
  <sheetViews>
    <sheetView zoomScale="53" zoomScaleNormal="53" zoomScaleSheetLayoutView="46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I8" sqref="I1:I1048576"/>
    </sheetView>
  </sheetViews>
  <sheetFormatPr defaultRowHeight="15"/>
  <cols>
    <col min="1" max="1" width="7" customWidth="1"/>
    <col min="2" max="2" width="12" customWidth="1"/>
    <col min="3" max="3" width="13.28515625" customWidth="1"/>
    <col min="4" max="4" width="16.140625" customWidth="1"/>
    <col min="5" max="5" width="7.85546875" style="223" customWidth="1"/>
    <col min="6" max="6" width="33.85546875" style="103" customWidth="1"/>
    <col min="7" max="7" width="28.85546875" style="104" customWidth="1"/>
    <col min="8" max="8" width="13.5703125" customWidth="1"/>
    <col min="9" max="9" width="6.28515625" hidden="1" customWidth="1"/>
    <col min="10" max="10" width="12.85546875" style="96" customWidth="1"/>
    <col min="11" max="11" width="12.28515625" style="96" customWidth="1"/>
    <col min="12" max="20" width="8.7109375" customWidth="1"/>
    <col min="21" max="21" width="11.85546875" style="145" customWidth="1"/>
    <col min="22" max="22" width="22" customWidth="1"/>
  </cols>
  <sheetData>
    <row r="1" spans="1:22" ht="35.25" customHeight="1">
      <c r="A1" s="358" t="s">
        <v>19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60"/>
    </row>
    <row r="2" spans="1:22" ht="18.75">
      <c r="A2" s="361" t="s">
        <v>1030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</row>
    <row r="3" spans="1:22" ht="18.75">
      <c r="A3" s="368" t="s">
        <v>21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70"/>
      <c r="V3" s="246" t="str">
        <f>Summary!V3</f>
        <v>Date:-31.05.2014</v>
      </c>
    </row>
    <row r="4" spans="1:22" ht="45" customHeight="1">
      <c r="A4" s="366" t="s">
        <v>1013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 t="s">
        <v>39</v>
      </c>
      <c r="P4" s="366"/>
      <c r="Q4" s="366"/>
      <c r="R4" s="366"/>
      <c r="S4" s="366"/>
      <c r="T4" s="366"/>
      <c r="U4" s="366"/>
      <c r="V4" s="366"/>
    </row>
    <row r="5" spans="1:22" ht="21" customHeight="1">
      <c r="A5" s="365" t="s">
        <v>0</v>
      </c>
      <c r="B5" s="365" t="s">
        <v>1</v>
      </c>
      <c r="C5" s="365" t="s">
        <v>2</v>
      </c>
      <c r="D5" s="365" t="s">
        <v>3</v>
      </c>
      <c r="E5" s="365" t="s">
        <v>0</v>
      </c>
      <c r="F5" s="356" t="s">
        <v>4</v>
      </c>
      <c r="G5" s="353" t="s">
        <v>5</v>
      </c>
      <c r="H5" s="365" t="s">
        <v>993</v>
      </c>
      <c r="I5" s="367" t="s">
        <v>16</v>
      </c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5" t="s">
        <v>996</v>
      </c>
      <c r="V5" s="362" t="s">
        <v>14</v>
      </c>
    </row>
    <row r="6" spans="1:22" ht="33.75" customHeight="1">
      <c r="A6" s="365"/>
      <c r="B6" s="365"/>
      <c r="C6" s="365"/>
      <c r="D6" s="365"/>
      <c r="E6" s="365"/>
      <c r="F6" s="356"/>
      <c r="G6" s="354"/>
      <c r="H6" s="365"/>
      <c r="I6" s="363" t="s">
        <v>7</v>
      </c>
      <c r="J6" s="363" t="s">
        <v>947</v>
      </c>
      <c r="K6" s="363" t="s">
        <v>948</v>
      </c>
      <c r="L6" s="364" t="s">
        <v>15</v>
      </c>
      <c r="M6" s="352" t="s">
        <v>10</v>
      </c>
      <c r="N6" s="351" t="s">
        <v>9</v>
      </c>
      <c r="O6" s="351" t="s">
        <v>33</v>
      </c>
      <c r="P6" s="351"/>
      <c r="Q6" s="351" t="s">
        <v>18</v>
      </c>
      <c r="R6" s="351"/>
      <c r="S6" s="352" t="s">
        <v>13</v>
      </c>
      <c r="T6" s="352" t="s">
        <v>8</v>
      </c>
      <c r="U6" s="365"/>
      <c r="V6" s="362"/>
    </row>
    <row r="7" spans="1:22" ht="63.75" customHeight="1">
      <c r="A7" s="365"/>
      <c r="B7" s="365"/>
      <c r="C7" s="365"/>
      <c r="D7" s="365"/>
      <c r="E7" s="365"/>
      <c r="F7" s="356"/>
      <c r="G7" s="355"/>
      <c r="H7" s="365"/>
      <c r="I7" s="363"/>
      <c r="J7" s="363"/>
      <c r="K7" s="363"/>
      <c r="L7" s="364"/>
      <c r="M7" s="352"/>
      <c r="N7" s="351"/>
      <c r="O7" s="237" t="s">
        <v>11</v>
      </c>
      <c r="P7" s="237" t="s">
        <v>12</v>
      </c>
      <c r="Q7" s="237" t="s">
        <v>11</v>
      </c>
      <c r="R7" s="237" t="s">
        <v>12</v>
      </c>
      <c r="S7" s="352"/>
      <c r="T7" s="352"/>
      <c r="U7" s="365"/>
      <c r="V7" s="362"/>
    </row>
    <row r="8" spans="1:22" ht="42" customHeight="1">
      <c r="A8" s="343">
        <v>1</v>
      </c>
      <c r="B8" s="343" t="s">
        <v>47</v>
      </c>
      <c r="C8" s="344" t="s">
        <v>48</v>
      </c>
      <c r="D8" s="105" t="s">
        <v>49</v>
      </c>
      <c r="E8" s="225">
        <v>1</v>
      </c>
      <c r="F8" s="114" t="s">
        <v>444</v>
      </c>
      <c r="G8" s="345" t="s">
        <v>825</v>
      </c>
      <c r="H8" s="349">
        <v>248.66</v>
      </c>
      <c r="I8" s="106"/>
      <c r="J8" s="334" t="s">
        <v>953</v>
      </c>
      <c r="K8" s="334" t="s">
        <v>950</v>
      </c>
      <c r="L8" s="107"/>
      <c r="M8" s="107"/>
      <c r="N8" s="107"/>
      <c r="O8" s="107"/>
      <c r="P8" s="107"/>
      <c r="Q8" s="107"/>
      <c r="R8" s="107"/>
      <c r="S8" s="247">
        <v>1</v>
      </c>
      <c r="T8" s="108"/>
      <c r="U8" s="347">
        <v>139.16999999999999</v>
      </c>
      <c r="V8" s="109"/>
    </row>
    <row r="9" spans="1:22" ht="35.1" customHeight="1">
      <c r="A9" s="343"/>
      <c r="B9" s="343"/>
      <c r="C9" s="344"/>
      <c r="D9" s="105" t="s">
        <v>50</v>
      </c>
      <c r="E9" s="225">
        <v>2</v>
      </c>
      <c r="F9" s="114" t="s">
        <v>445</v>
      </c>
      <c r="G9" s="345"/>
      <c r="H9" s="349"/>
      <c r="I9" s="109"/>
      <c r="J9" s="335"/>
      <c r="K9" s="335"/>
      <c r="L9" s="107"/>
      <c r="M9" s="107"/>
      <c r="N9" s="107"/>
      <c r="O9" s="110"/>
      <c r="P9" s="110"/>
      <c r="Q9" s="110"/>
      <c r="R9" s="110"/>
      <c r="S9" s="247">
        <v>1</v>
      </c>
      <c r="T9" s="108"/>
      <c r="U9" s="347"/>
      <c r="V9" s="109"/>
    </row>
    <row r="10" spans="1:22" ht="35.1" customHeight="1">
      <c r="A10" s="343"/>
      <c r="B10" s="343"/>
      <c r="C10" s="344"/>
      <c r="D10" s="105" t="s">
        <v>51</v>
      </c>
      <c r="E10" s="225">
        <v>3</v>
      </c>
      <c r="F10" s="114" t="s">
        <v>446</v>
      </c>
      <c r="G10" s="345"/>
      <c r="H10" s="349"/>
      <c r="I10" s="109"/>
      <c r="J10" s="335"/>
      <c r="K10" s="335"/>
      <c r="L10" s="107"/>
      <c r="M10" s="107"/>
      <c r="N10" s="107"/>
      <c r="O10" s="110"/>
      <c r="P10" s="110"/>
      <c r="Q10" s="110"/>
      <c r="R10" s="249"/>
      <c r="S10" s="247">
        <v>1</v>
      </c>
      <c r="T10" s="108"/>
      <c r="U10" s="347"/>
      <c r="V10" s="109" t="s">
        <v>1032</v>
      </c>
    </row>
    <row r="11" spans="1:22" ht="35.1" customHeight="1">
      <c r="A11" s="343"/>
      <c r="B11" s="343"/>
      <c r="C11" s="344"/>
      <c r="D11" s="105" t="s">
        <v>52</v>
      </c>
      <c r="E11" s="225">
        <v>4</v>
      </c>
      <c r="F11" s="114" t="s">
        <v>447</v>
      </c>
      <c r="G11" s="345"/>
      <c r="H11" s="349"/>
      <c r="I11" s="109"/>
      <c r="J11" s="335"/>
      <c r="K11" s="335"/>
      <c r="L11" s="107"/>
      <c r="M11" s="110"/>
      <c r="N11" s="107"/>
      <c r="O11" s="247">
        <v>1</v>
      </c>
      <c r="P11" s="108"/>
      <c r="Q11" s="108"/>
      <c r="R11" s="248"/>
      <c r="S11" s="248"/>
      <c r="T11" s="108"/>
      <c r="U11" s="347"/>
      <c r="V11" s="109" t="s">
        <v>989</v>
      </c>
    </row>
    <row r="12" spans="1:22" ht="35.1" customHeight="1">
      <c r="A12" s="343"/>
      <c r="B12" s="343"/>
      <c r="C12" s="344"/>
      <c r="D12" s="105" t="s">
        <v>50</v>
      </c>
      <c r="E12" s="225">
        <v>5</v>
      </c>
      <c r="F12" s="114" t="s">
        <v>448</v>
      </c>
      <c r="G12" s="345"/>
      <c r="H12" s="349"/>
      <c r="I12" s="109"/>
      <c r="J12" s="336"/>
      <c r="K12" s="336"/>
      <c r="L12" s="107"/>
      <c r="M12" s="110"/>
      <c r="N12" s="107"/>
      <c r="O12" s="107"/>
      <c r="P12" s="107"/>
      <c r="Q12" s="107"/>
      <c r="R12" s="247"/>
      <c r="S12" s="247">
        <v>1</v>
      </c>
      <c r="T12" s="108"/>
      <c r="U12" s="347"/>
      <c r="V12" s="109"/>
    </row>
    <row r="13" spans="1:22" ht="35.1" customHeight="1">
      <c r="A13" s="343">
        <v>2</v>
      </c>
      <c r="B13" s="343" t="s">
        <v>69</v>
      </c>
      <c r="C13" s="344" t="s">
        <v>48</v>
      </c>
      <c r="D13" s="105" t="s">
        <v>53</v>
      </c>
      <c r="E13" s="225">
        <v>1</v>
      </c>
      <c r="F13" s="114" t="s">
        <v>449</v>
      </c>
      <c r="G13" s="345" t="s">
        <v>934</v>
      </c>
      <c r="H13" s="349">
        <v>299.07</v>
      </c>
      <c r="I13" s="109"/>
      <c r="J13" s="337"/>
      <c r="K13" s="337"/>
      <c r="L13" s="108"/>
      <c r="M13" s="108"/>
      <c r="N13" s="108"/>
      <c r="O13" s="108"/>
      <c r="P13" s="108"/>
      <c r="Q13" s="108"/>
      <c r="R13" s="108"/>
      <c r="S13" s="108"/>
      <c r="T13" s="108"/>
      <c r="U13" s="347"/>
      <c r="V13" s="109"/>
    </row>
    <row r="14" spans="1:22" ht="35.1" customHeight="1">
      <c r="A14" s="343"/>
      <c r="B14" s="343"/>
      <c r="C14" s="344"/>
      <c r="D14" s="105" t="s">
        <v>53</v>
      </c>
      <c r="E14" s="225">
        <v>2</v>
      </c>
      <c r="F14" s="114" t="s">
        <v>450</v>
      </c>
      <c r="G14" s="345"/>
      <c r="H14" s="349"/>
      <c r="I14" s="106"/>
      <c r="J14" s="338"/>
      <c r="K14" s="338"/>
      <c r="L14" s="108"/>
      <c r="M14" s="108"/>
      <c r="N14" s="108"/>
      <c r="O14" s="108"/>
      <c r="P14" s="108"/>
      <c r="Q14" s="108"/>
      <c r="R14" s="108"/>
      <c r="S14" s="108"/>
      <c r="T14" s="108"/>
      <c r="U14" s="347"/>
      <c r="V14" s="109"/>
    </row>
    <row r="15" spans="1:22" ht="35.1" customHeight="1">
      <c r="A15" s="343"/>
      <c r="B15" s="343"/>
      <c r="C15" s="344"/>
      <c r="D15" s="105" t="s">
        <v>54</v>
      </c>
      <c r="E15" s="225">
        <v>3</v>
      </c>
      <c r="F15" s="114" t="s">
        <v>451</v>
      </c>
      <c r="G15" s="345"/>
      <c r="H15" s="349"/>
      <c r="I15" s="109"/>
      <c r="J15" s="338"/>
      <c r="K15" s="338"/>
      <c r="L15" s="108"/>
      <c r="M15" s="108"/>
      <c r="N15" s="108"/>
      <c r="O15" s="108"/>
      <c r="P15" s="108"/>
      <c r="Q15" s="108"/>
      <c r="R15" s="108"/>
      <c r="S15" s="108"/>
      <c r="T15" s="108"/>
      <c r="U15" s="347"/>
      <c r="V15" s="109"/>
    </row>
    <row r="16" spans="1:22" ht="35.1" customHeight="1">
      <c r="A16" s="343"/>
      <c r="B16" s="343"/>
      <c r="C16" s="344"/>
      <c r="D16" s="105" t="s">
        <v>54</v>
      </c>
      <c r="E16" s="225">
        <v>4</v>
      </c>
      <c r="F16" s="114" t="s">
        <v>452</v>
      </c>
      <c r="G16" s="345"/>
      <c r="H16" s="349"/>
      <c r="I16" s="109"/>
      <c r="J16" s="338"/>
      <c r="K16" s="338"/>
      <c r="L16" s="108"/>
      <c r="M16" s="108"/>
      <c r="N16" s="108"/>
      <c r="O16" s="108"/>
      <c r="P16" s="108"/>
      <c r="Q16" s="108"/>
      <c r="R16" s="108"/>
      <c r="S16" s="108"/>
      <c r="T16" s="108"/>
      <c r="U16" s="347"/>
      <c r="V16" s="109"/>
    </row>
    <row r="17" spans="1:22" ht="35.1" customHeight="1">
      <c r="A17" s="343"/>
      <c r="B17" s="343"/>
      <c r="C17" s="344"/>
      <c r="D17" s="105" t="s">
        <v>55</v>
      </c>
      <c r="E17" s="225">
        <v>5</v>
      </c>
      <c r="F17" s="114" t="s">
        <v>453</v>
      </c>
      <c r="G17" s="345"/>
      <c r="H17" s="349"/>
      <c r="I17" s="109"/>
      <c r="J17" s="338"/>
      <c r="K17" s="338"/>
      <c r="L17" s="108"/>
      <c r="M17" s="108"/>
      <c r="N17" s="108"/>
      <c r="O17" s="108"/>
      <c r="P17" s="108"/>
      <c r="Q17" s="108"/>
      <c r="R17" s="108"/>
      <c r="S17" s="108"/>
      <c r="T17" s="108"/>
      <c r="U17" s="347"/>
      <c r="V17" s="109"/>
    </row>
    <row r="18" spans="1:22" ht="35.1" customHeight="1">
      <c r="A18" s="343"/>
      <c r="B18" s="343"/>
      <c r="C18" s="344"/>
      <c r="D18" s="105" t="s">
        <v>56</v>
      </c>
      <c r="E18" s="225">
        <v>6</v>
      </c>
      <c r="F18" s="114" t="s">
        <v>454</v>
      </c>
      <c r="G18" s="345"/>
      <c r="H18" s="349"/>
      <c r="I18" s="109"/>
      <c r="J18" s="339"/>
      <c r="K18" s="339"/>
      <c r="L18" s="108"/>
      <c r="M18" s="108"/>
      <c r="N18" s="108"/>
      <c r="O18" s="108"/>
      <c r="P18" s="108"/>
      <c r="Q18" s="108"/>
      <c r="R18" s="108"/>
      <c r="S18" s="108"/>
      <c r="T18" s="108"/>
      <c r="U18" s="347"/>
      <c r="V18" s="109"/>
    </row>
    <row r="19" spans="1:22" ht="35.1" customHeight="1">
      <c r="A19" s="343">
        <v>3</v>
      </c>
      <c r="B19" s="343" t="s">
        <v>70</v>
      </c>
      <c r="C19" s="344" t="s">
        <v>48</v>
      </c>
      <c r="D19" s="105" t="s">
        <v>57</v>
      </c>
      <c r="E19" s="225">
        <v>1</v>
      </c>
      <c r="F19" s="114" t="s">
        <v>455</v>
      </c>
      <c r="G19" s="345" t="s">
        <v>868</v>
      </c>
      <c r="H19" s="349">
        <v>199.6</v>
      </c>
      <c r="I19" s="109"/>
      <c r="J19" s="337" t="s">
        <v>954</v>
      </c>
      <c r="K19" s="337" t="s">
        <v>950</v>
      </c>
      <c r="L19" s="107"/>
      <c r="M19" s="107"/>
      <c r="N19" s="107"/>
      <c r="O19" s="107"/>
      <c r="P19" s="107"/>
      <c r="Q19" s="107"/>
      <c r="R19" s="247"/>
      <c r="S19" s="247">
        <v>1</v>
      </c>
      <c r="T19" s="108"/>
      <c r="U19" s="347">
        <v>78.08</v>
      </c>
      <c r="V19" s="109" t="s">
        <v>940</v>
      </c>
    </row>
    <row r="20" spans="1:22" ht="35.1" customHeight="1">
      <c r="A20" s="343"/>
      <c r="B20" s="343"/>
      <c r="C20" s="344"/>
      <c r="D20" s="105" t="s">
        <v>58</v>
      </c>
      <c r="E20" s="225">
        <v>2</v>
      </c>
      <c r="F20" s="114" t="s">
        <v>456</v>
      </c>
      <c r="G20" s="345"/>
      <c r="H20" s="349"/>
      <c r="I20" s="109">
        <v>1</v>
      </c>
      <c r="J20" s="338"/>
      <c r="K20" s="338"/>
      <c r="L20" s="108"/>
      <c r="M20" s="108"/>
      <c r="N20" s="108"/>
      <c r="O20" s="108"/>
      <c r="P20" s="108"/>
      <c r="Q20" s="108"/>
      <c r="R20" s="248"/>
      <c r="S20" s="248"/>
      <c r="T20" s="108"/>
      <c r="U20" s="347"/>
      <c r="V20" s="109" t="s">
        <v>937</v>
      </c>
    </row>
    <row r="21" spans="1:22" ht="35.1" customHeight="1">
      <c r="A21" s="343"/>
      <c r="B21" s="343"/>
      <c r="C21" s="344"/>
      <c r="D21" s="105" t="s">
        <v>59</v>
      </c>
      <c r="E21" s="225">
        <v>3</v>
      </c>
      <c r="F21" s="114" t="s">
        <v>457</v>
      </c>
      <c r="G21" s="345"/>
      <c r="H21" s="349"/>
      <c r="I21" s="109"/>
      <c r="J21" s="338"/>
      <c r="K21" s="338"/>
      <c r="L21" s="107"/>
      <c r="M21" s="110"/>
      <c r="N21" s="110"/>
      <c r="O21" s="107"/>
      <c r="P21" s="107"/>
      <c r="Q21" s="107"/>
      <c r="R21" s="247"/>
      <c r="S21" s="247">
        <v>1</v>
      </c>
      <c r="T21" s="108"/>
      <c r="U21" s="347"/>
      <c r="V21" s="109"/>
    </row>
    <row r="22" spans="1:22" ht="35.1" customHeight="1">
      <c r="A22" s="343"/>
      <c r="B22" s="343"/>
      <c r="C22" s="344"/>
      <c r="D22" s="105" t="s">
        <v>59</v>
      </c>
      <c r="E22" s="225">
        <v>4</v>
      </c>
      <c r="F22" s="114" t="s">
        <v>458</v>
      </c>
      <c r="G22" s="345"/>
      <c r="H22" s="349"/>
      <c r="I22" s="109"/>
      <c r="J22" s="339"/>
      <c r="K22" s="339"/>
      <c r="L22" s="107"/>
      <c r="M22" s="107"/>
      <c r="N22" s="107"/>
      <c r="O22" s="107"/>
      <c r="P22" s="107"/>
      <c r="Q22" s="107"/>
      <c r="R22" s="247">
        <v>1</v>
      </c>
      <c r="S22" s="248"/>
      <c r="T22" s="108"/>
      <c r="U22" s="347"/>
      <c r="V22" s="109"/>
    </row>
    <row r="23" spans="1:22" ht="35.1" customHeight="1">
      <c r="A23" s="343">
        <v>4</v>
      </c>
      <c r="B23" s="343" t="s">
        <v>71</v>
      </c>
      <c r="C23" s="344" t="s">
        <v>79</v>
      </c>
      <c r="D23" s="105" t="s">
        <v>60</v>
      </c>
      <c r="E23" s="224">
        <v>1</v>
      </c>
      <c r="F23" s="114" t="s">
        <v>459</v>
      </c>
      <c r="G23" s="345" t="s">
        <v>924</v>
      </c>
      <c r="H23" s="348">
        <f>253.95/5*4</f>
        <v>203.16</v>
      </c>
      <c r="I23" s="109">
        <v>1</v>
      </c>
      <c r="J23" s="337"/>
      <c r="K23" s="337"/>
      <c r="L23" s="108"/>
      <c r="M23" s="108"/>
      <c r="N23" s="108"/>
      <c r="O23" s="108"/>
      <c r="P23" s="108"/>
      <c r="Q23" s="108"/>
      <c r="R23" s="248"/>
      <c r="S23" s="248"/>
      <c r="T23" s="108"/>
      <c r="U23" s="347">
        <v>35.07</v>
      </c>
      <c r="V23" s="109" t="s">
        <v>937</v>
      </c>
    </row>
    <row r="24" spans="1:22" ht="35.1" customHeight="1">
      <c r="A24" s="343"/>
      <c r="B24" s="343"/>
      <c r="C24" s="344"/>
      <c r="D24" s="105" t="s">
        <v>60</v>
      </c>
      <c r="E24" s="224">
        <v>2</v>
      </c>
      <c r="F24" s="114" t="s">
        <v>460</v>
      </c>
      <c r="G24" s="345"/>
      <c r="H24" s="348"/>
      <c r="I24" s="109">
        <v>1</v>
      </c>
      <c r="J24" s="338"/>
      <c r="K24" s="338"/>
      <c r="L24" s="108"/>
      <c r="M24" s="108"/>
      <c r="N24" s="108"/>
      <c r="O24" s="108"/>
      <c r="P24" s="108"/>
      <c r="Q24" s="108"/>
      <c r="R24" s="108"/>
      <c r="S24" s="108"/>
      <c r="T24" s="108"/>
      <c r="U24" s="347"/>
      <c r="V24" s="109" t="s">
        <v>937</v>
      </c>
    </row>
    <row r="25" spans="1:22" ht="35.1" customHeight="1">
      <c r="A25" s="343"/>
      <c r="B25" s="343"/>
      <c r="C25" s="344"/>
      <c r="D25" s="105" t="s">
        <v>61</v>
      </c>
      <c r="E25" s="224">
        <v>3</v>
      </c>
      <c r="F25" s="114" t="s">
        <v>461</v>
      </c>
      <c r="G25" s="345"/>
      <c r="H25" s="348"/>
      <c r="I25" s="109"/>
      <c r="J25" s="338"/>
      <c r="K25" s="338"/>
      <c r="L25" s="107"/>
      <c r="M25" s="107"/>
      <c r="N25" s="107"/>
      <c r="O25" s="107"/>
      <c r="P25" s="107"/>
      <c r="Q25" s="107"/>
      <c r="R25" s="107"/>
      <c r="S25" s="107">
        <v>1</v>
      </c>
      <c r="T25" s="108"/>
      <c r="U25" s="347"/>
      <c r="V25" s="109"/>
    </row>
    <row r="26" spans="1:22" ht="35.1" customHeight="1">
      <c r="A26" s="343"/>
      <c r="B26" s="343"/>
      <c r="C26" s="344"/>
      <c r="D26" s="105" t="s">
        <v>62</v>
      </c>
      <c r="E26" s="224">
        <v>4</v>
      </c>
      <c r="F26" s="114" t="s">
        <v>462</v>
      </c>
      <c r="G26" s="345"/>
      <c r="H26" s="348"/>
      <c r="I26" s="109"/>
      <c r="J26" s="339"/>
      <c r="K26" s="339"/>
      <c r="L26" s="107"/>
      <c r="M26" s="107"/>
      <c r="N26" s="107"/>
      <c r="O26" s="107"/>
      <c r="P26" s="107"/>
      <c r="Q26" s="110">
        <v>1</v>
      </c>
      <c r="R26" s="108"/>
      <c r="S26" s="108"/>
      <c r="T26" s="108"/>
      <c r="U26" s="347"/>
      <c r="V26" s="109"/>
    </row>
    <row r="27" spans="1:22" ht="35.1" customHeight="1">
      <c r="A27" s="343">
        <v>5</v>
      </c>
      <c r="B27" s="343" t="s">
        <v>72</v>
      </c>
      <c r="C27" s="344" t="s">
        <v>79</v>
      </c>
      <c r="D27" s="105" t="s">
        <v>63</v>
      </c>
      <c r="E27" s="224">
        <v>1</v>
      </c>
      <c r="F27" s="114" t="s">
        <v>463</v>
      </c>
      <c r="G27" s="345" t="s">
        <v>826</v>
      </c>
      <c r="H27" s="349">
        <f>252.63/5*4</f>
        <v>202.10399999999998</v>
      </c>
      <c r="I27" s="109"/>
      <c r="J27" s="337" t="s">
        <v>952</v>
      </c>
      <c r="K27" s="337" t="s">
        <v>950</v>
      </c>
      <c r="L27" s="107"/>
      <c r="M27" s="107"/>
      <c r="N27" s="107"/>
      <c r="O27" s="107"/>
      <c r="P27" s="107"/>
      <c r="Q27" s="107"/>
      <c r="R27" s="107"/>
      <c r="S27" s="107">
        <v>1</v>
      </c>
      <c r="T27" s="108"/>
      <c r="U27" s="347">
        <v>102.72</v>
      </c>
      <c r="V27" s="109"/>
    </row>
    <row r="28" spans="1:22" ht="35.1" customHeight="1">
      <c r="A28" s="343"/>
      <c r="B28" s="343"/>
      <c r="C28" s="344"/>
      <c r="D28" s="105" t="s">
        <v>63</v>
      </c>
      <c r="E28" s="224">
        <v>2</v>
      </c>
      <c r="F28" s="114" t="s">
        <v>464</v>
      </c>
      <c r="G28" s="345"/>
      <c r="H28" s="349"/>
      <c r="I28" s="109"/>
      <c r="J28" s="338"/>
      <c r="K28" s="338"/>
      <c r="L28" s="107"/>
      <c r="M28" s="107"/>
      <c r="N28" s="107"/>
      <c r="O28" s="107"/>
      <c r="P28" s="107"/>
      <c r="Q28" s="107"/>
      <c r="R28" s="107"/>
      <c r="S28" s="107">
        <v>1</v>
      </c>
      <c r="T28" s="108"/>
      <c r="U28" s="347"/>
      <c r="V28" s="109"/>
    </row>
    <row r="29" spans="1:22" ht="35.1" customHeight="1">
      <c r="A29" s="343"/>
      <c r="B29" s="343"/>
      <c r="C29" s="344"/>
      <c r="D29" s="105" t="s">
        <v>64</v>
      </c>
      <c r="E29" s="224">
        <v>3</v>
      </c>
      <c r="F29" s="114" t="s">
        <v>855</v>
      </c>
      <c r="G29" s="345"/>
      <c r="H29" s="349"/>
      <c r="I29" s="109"/>
      <c r="J29" s="338"/>
      <c r="K29" s="338"/>
      <c r="L29" s="107"/>
      <c r="M29" s="107"/>
      <c r="N29" s="107"/>
      <c r="O29" s="107"/>
      <c r="P29" s="107"/>
      <c r="Q29" s="107"/>
      <c r="R29" s="107">
        <v>1</v>
      </c>
      <c r="S29" s="108"/>
      <c r="T29" s="108"/>
      <c r="U29" s="347"/>
      <c r="V29" s="109" t="s">
        <v>942</v>
      </c>
    </row>
    <row r="30" spans="1:22" ht="35.1" customHeight="1">
      <c r="A30" s="343"/>
      <c r="B30" s="343"/>
      <c r="C30" s="344"/>
      <c r="D30" s="105" t="s">
        <v>65</v>
      </c>
      <c r="E30" s="224">
        <v>4</v>
      </c>
      <c r="F30" s="114" t="s">
        <v>465</v>
      </c>
      <c r="G30" s="345"/>
      <c r="H30" s="349"/>
      <c r="I30" s="109"/>
      <c r="J30" s="339"/>
      <c r="K30" s="339"/>
      <c r="L30" s="107"/>
      <c r="M30" s="107"/>
      <c r="N30" s="107"/>
      <c r="O30" s="107"/>
      <c r="P30" s="107"/>
      <c r="Q30" s="107"/>
      <c r="R30" s="107"/>
      <c r="S30" s="107">
        <v>1</v>
      </c>
      <c r="T30" s="108"/>
      <c r="U30" s="347"/>
      <c r="V30" s="109"/>
    </row>
    <row r="31" spans="1:22" ht="35.1" customHeight="1">
      <c r="A31" s="343">
        <v>6</v>
      </c>
      <c r="B31" s="343" t="s">
        <v>73</v>
      </c>
      <c r="C31" s="344" t="s">
        <v>79</v>
      </c>
      <c r="D31" s="105" t="s">
        <v>66</v>
      </c>
      <c r="E31" s="224">
        <v>1</v>
      </c>
      <c r="F31" s="114" t="s">
        <v>466</v>
      </c>
      <c r="G31" s="345" t="s">
        <v>827</v>
      </c>
      <c r="H31" s="349">
        <v>149.88</v>
      </c>
      <c r="I31" s="109">
        <v>1</v>
      </c>
      <c r="J31" s="337"/>
      <c r="K31" s="337"/>
      <c r="L31" s="146"/>
      <c r="M31" s="146"/>
      <c r="N31" s="146"/>
      <c r="O31" s="146"/>
      <c r="P31" s="146"/>
      <c r="Q31" s="146"/>
      <c r="R31" s="108"/>
      <c r="S31" s="108"/>
      <c r="T31" s="108"/>
      <c r="U31" s="347"/>
      <c r="V31" s="109" t="s">
        <v>861</v>
      </c>
    </row>
    <row r="32" spans="1:22" ht="35.1" customHeight="1">
      <c r="A32" s="343"/>
      <c r="B32" s="343"/>
      <c r="C32" s="344"/>
      <c r="D32" s="105" t="s">
        <v>67</v>
      </c>
      <c r="E32" s="224">
        <v>2</v>
      </c>
      <c r="F32" s="114" t="s">
        <v>467</v>
      </c>
      <c r="G32" s="345"/>
      <c r="H32" s="349"/>
      <c r="I32" s="109">
        <v>1</v>
      </c>
      <c r="J32" s="338"/>
      <c r="K32" s="338"/>
      <c r="L32" s="146"/>
      <c r="M32" s="146"/>
      <c r="N32" s="146"/>
      <c r="O32" s="146"/>
      <c r="P32" s="146"/>
      <c r="Q32" s="146"/>
      <c r="R32" s="108"/>
      <c r="S32" s="108"/>
      <c r="T32" s="108"/>
      <c r="U32" s="347"/>
      <c r="V32" s="109" t="s">
        <v>862</v>
      </c>
    </row>
    <row r="33" spans="1:27" ht="35.1" customHeight="1">
      <c r="A33" s="343"/>
      <c r="B33" s="343"/>
      <c r="C33" s="344"/>
      <c r="D33" s="105" t="s">
        <v>66</v>
      </c>
      <c r="E33" s="224">
        <v>3</v>
      </c>
      <c r="F33" s="114" t="s">
        <v>468</v>
      </c>
      <c r="G33" s="345"/>
      <c r="H33" s="349"/>
      <c r="I33" s="109">
        <v>1</v>
      </c>
      <c r="J33" s="339"/>
      <c r="K33" s="339"/>
      <c r="L33" s="146"/>
      <c r="M33" s="146"/>
      <c r="N33" s="146"/>
      <c r="O33" s="146"/>
      <c r="P33" s="146"/>
      <c r="Q33" s="146"/>
      <c r="R33" s="108"/>
      <c r="S33" s="108"/>
      <c r="T33" s="108"/>
      <c r="U33" s="347"/>
      <c r="V33" s="109" t="s">
        <v>863</v>
      </c>
    </row>
    <row r="34" spans="1:27" ht="35.1" customHeight="1">
      <c r="A34" s="112">
        <v>7</v>
      </c>
      <c r="B34" s="112" t="s">
        <v>74</v>
      </c>
      <c r="C34" s="113" t="s">
        <v>79</v>
      </c>
      <c r="D34" s="105" t="s">
        <v>68</v>
      </c>
      <c r="E34" s="224">
        <v>1</v>
      </c>
      <c r="F34" s="114" t="s">
        <v>469</v>
      </c>
      <c r="G34" s="114" t="s">
        <v>869</v>
      </c>
      <c r="H34" s="115">
        <f>150.77/3</f>
        <v>50.256666666666668</v>
      </c>
      <c r="I34" s="109"/>
      <c r="J34" s="116"/>
      <c r="K34" s="116"/>
      <c r="L34" s="107"/>
      <c r="M34" s="107"/>
      <c r="N34" s="107">
        <v>1</v>
      </c>
      <c r="O34" s="108"/>
      <c r="P34" s="108"/>
      <c r="Q34" s="108"/>
      <c r="R34" s="108"/>
      <c r="S34" s="108"/>
      <c r="T34" s="108"/>
      <c r="U34" s="144"/>
      <c r="V34" s="109"/>
    </row>
    <row r="35" spans="1:27" ht="35.1" customHeight="1">
      <c r="A35" s="343">
        <v>8</v>
      </c>
      <c r="B35" s="343" t="s">
        <v>75</v>
      </c>
      <c r="C35" s="344" t="s">
        <v>80</v>
      </c>
      <c r="D35" s="105" t="s">
        <v>77</v>
      </c>
      <c r="E35" s="224">
        <v>1</v>
      </c>
      <c r="F35" s="114" t="s">
        <v>470</v>
      </c>
      <c r="G35" s="345" t="s">
        <v>828</v>
      </c>
      <c r="H35" s="349">
        <v>245.76</v>
      </c>
      <c r="I35" s="109"/>
      <c r="J35" s="337" t="s">
        <v>949</v>
      </c>
      <c r="K35" s="337" t="s">
        <v>950</v>
      </c>
      <c r="L35" s="107"/>
      <c r="M35" s="107"/>
      <c r="N35" s="107"/>
      <c r="O35" s="107"/>
      <c r="P35" s="107"/>
      <c r="Q35" s="107"/>
      <c r="R35" s="107">
        <v>1</v>
      </c>
      <c r="S35" s="108"/>
      <c r="T35" s="108"/>
      <c r="U35" s="347">
        <v>108.6</v>
      </c>
      <c r="V35" s="109" t="s">
        <v>1033</v>
      </c>
    </row>
    <row r="36" spans="1:27" ht="35.1" customHeight="1">
      <c r="A36" s="343"/>
      <c r="B36" s="343"/>
      <c r="C36" s="344"/>
      <c r="D36" s="105" t="s">
        <v>78</v>
      </c>
      <c r="E36" s="224">
        <v>2</v>
      </c>
      <c r="F36" s="114" t="s">
        <v>471</v>
      </c>
      <c r="G36" s="345"/>
      <c r="H36" s="349"/>
      <c r="I36" s="109"/>
      <c r="J36" s="338"/>
      <c r="K36" s="338"/>
      <c r="L36" s="107"/>
      <c r="M36" s="107"/>
      <c r="N36" s="107"/>
      <c r="O36" s="107"/>
      <c r="P36" s="107"/>
      <c r="Q36" s="107"/>
      <c r="R36" s="107"/>
      <c r="S36" s="107">
        <v>1</v>
      </c>
      <c r="T36" s="108"/>
      <c r="U36" s="347"/>
      <c r="V36" s="109" t="s">
        <v>1034</v>
      </c>
    </row>
    <row r="37" spans="1:27" ht="35.1" customHeight="1">
      <c r="A37" s="343"/>
      <c r="B37" s="343"/>
      <c r="C37" s="344"/>
      <c r="D37" s="105" t="s">
        <v>78</v>
      </c>
      <c r="E37" s="224">
        <v>3</v>
      </c>
      <c r="F37" s="114" t="s">
        <v>472</v>
      </c>
      <c r="G37" s="345"/>
      <c r="H37" s="349"/>
      <c r="I37" s="109"/>
      <c r="J37" s="338"/>
      <c r="K37" s="338"/>
      <c r="L37" s="107"/>
      <c r="M37" s="107"/>
      <c r="N37" s="107"/>
      <c r="O37" s="107"/>
      <c r="P37" s="107"/>
      <c r="Q37" s="107"/>
      <c r="R37" s="107"/>
      <c r="S37" s="107">
        <v>1</v>
      </c>
      <c r="T37" s="108"/>
      <c r="U37" s="347"/>
      <c r="V37" s="109"/>
    </row>
    <row r="38" spans="1:27" ht="35.1" customHeight="1">
      <c r="A38" s="343"/>
      <c r="B38" s="343"/>
      <c r="C38" s="344"/>
      <c r="D38" s="105" t="s">
        <v>78</v>
      </c>
      <c r="E38" s="224">
        <v>4</v>
      </c>
      <c r="F38" s="114" t="s">
        <v>473</v>
      </c>
      <c r="G38" s="345"/>
      <c r="H38" s="349"/>
      <c r="I38" s="109"/>
      <c r="J38" s="338"/>
      <c r="K38" s="338"/>
      <c r="L38" s="107"/>
      <c r="M38" s="107"/>
      <c r="N38" s="107"/>
      <c r="O38" s="107"/>
      <c r="P38" s="107"/>
      <c r="Q38" s="107">
        <v>1</v>
      </c>
      <c r="R38" s="108"/>
      <c r="S38" s="108"/>
      <c r="T38" s="108"/>
      <c r="U38" s="347"/>
      <c r="V38" s="109"/>
    </row>
    <row r="39" spans="1:27" ht="35.1" customHeight="1">
      <c r="A39" s="343"/>
      <c r="B39" s="343"/>
      <c r="C39" s="344"/>
      <c r="D39" s="105" t="s">
        <v>77</v>
      </c>
      <c r="E39" s="224">
        <v>5</v>
      </c>
      <c r="F39" s="114" t="s">
        <v>474</v>
      </c>
      <c r="G39" s="345"/>
      <c r="H39" s="349"/>
      <c r="I39" s="109">
        <v>1</v>
      </c>
      <c r="J39" s="339"/>
      <c r="K39" s="339"/>
      <c r="L39" s="108"/>
      <c r="M39" s="108"/>
      <c r="N39" s="108"/>
      <c r="O39" s="108"/>
      <c r="P39" s="108"/>
      <c r="Q39" s="108"/>
      <c r="R39" s="108"/>
      <c r="S39" s="108"/>
      <c r="T39" s="108"/>
      <c r="U39" s="347"/>
      <c r="V39" s="109" t="s">
        <v>865</v>
      </c>
    </row>
    <row r="40" spans="1:27" ht="35.1" customHeight="1">
      <c r="A40" s="343">
        <v>9</v>
      </c>
      <c r="B40" s="343" t="s">
        <v>76</v>
      </c>
      <c r="C40" s="344" t="s">
        <v>80</v>
      </c>
      <c r="D40" s="105" t="s">
        <v>86</v>
      </c>
      <c r="E40" s="224">
        <v>1</v>
      </c>
      <c r="F40" s="114" t="s">
        <v>475</v>
      </c>
      <c r="G40" s="345" t="s">
        <v>829</v>
      </c>
      <c r="H40" s="349">
        <v>245.97</v>
      </c>
      <c r="I40" s="109"/>
      <c r="J40" s="337" t="s">
        <v>951</v>
      </c>
      <c r="K40" s="337" t="s">
        <v>950</v>
      </c>
      <c r="L40" s="107"/>
      <c r="M40" s="107"/>
      <c r="N40" s="107"/>
      <c r="O40" s="107"/>
      <c r="P40" s="107"/>
      <c r="Q40" s="107"/>
      <c r="R40" s="107"/>
      <c r="S40" s="107">
        <v>1</v>
      </c>
      <c r="T40" s="108"/>
      <c r="U40" s="347">
        <v>121.95</v>
      </c>
      <c r="V40" s="109"/>
    </row>
    <row r="41" spans="1:27" ht="35.1" customHeight="1">
      <c r="A41" s="343"/>
      <c r="B41" s="343"/>
      <c r="C41" s="344"/>
      <c r="D41" s="105" t="s">
        <v>86</v>
      </c>
      <c r="E41" s="224">
        <v>2</v>
      </c>
      <c r="F41" s="114" t="s">
        <v>476</v>
      </c>
      <c r="G41" s="345"/>
      <c r="H41" s="349"/>
      <c r="I41" s="109">
        <v>1</v>
      </c>
      <c r="J41" s="338"/>
      <c r="K41" s="338"/>
      <c r="L41" s="146"/>
      <c r="M41" s="108"/>
      <c r="N41" s="108"/>
      <c r="O41" s="108"/>
      <c r="P41" s="108"/>
      <c r="Q41" s="108"/>
      <c r="R41" s="108"/>
      <c r="S41" s="108"/>
      <c r="T41" s="108"/>
      <c r="U41" s="347"/>
      <c r="V41" s="117" t="s">
        <v>1035</v>
      </c>
    </row>
    <row r="42" spans="1:27" ht="35.1" customHeight="1">
      <c r="A42" s="343"/>
      <c r="B42" s="343"/>
      <c r="C42" s="344"/>
      <c r="D42" s="105" t="s">
        <v>87</v>
      </c>
      <c r="E42" s="224">
        <v>3</v>
      </c>
      <c r="F42" s="114" t="s">
        <v>477</v>
      </c>
      <c r="G42" s="345"/>
      <c r="H42" s="349"/>
      <c r="I42" s="109"/>
      <c r="J42" s="338"/>
      <c r="K42" s="338"/>
      <c r="L42" s="107"/>
      <c r="M42" s="107"/>
      <c r="N42" s="107"/>
      <c r="O42" s="107"/>
      <c r="P42" s="107"/>
      <c r="Q42" s="107"/>
      <c r="R42" s="107"/>
      <c r="S42" s="107">
        <v>1</v>
      </c>
      <c r="T42" s="108"/>
      <c r="U42" s="347"/>
      <c r="V42" s="109" t="s">
        <v>941</v>
      </c>
    </row>
    <row r="43" spans="1:27" ht="35.1" customHeight="1">
      <c r="A43" s="343"/>
      <c r="B43" s="343"/>
      <c r="C43" s="344"/>
      <c r="D43" s="105" t="s">
        <v>87</v>
      </c>
      <c r="E43" s="224">
        <v>4</v>
      </c>
      <c r="F43" s="114" t="s">
        <v>478</v>
      </c>
      <c r="G43" s="345"/>
      <c r="H43" s="349"/>
      <c r="I43" s="109"/>
      <c r="J43" s="338"/>
      <c r="K43" s="338"/>
      <c r="L43" s="107"/>
      <c r="M43" s="107"/>
      <c r="N43" s="107"/>
      <c r="O43" s="107"/>
      <c r="P43" s="107"/>
      <c r="Q43" s="107"/>
      <c r="R43" s="107"/>
      <c r="S43" s="107">
        <v>1</v>
      </c>
      <c r="T43" s="108"/>
      <c r="U43" s="347"/>
      <c r="V43" s="109"/>
    </row>
    <row r="44" spans="1:27" ht="35.1" customHeight="1">
      <c r="A44" s="343"/>
      <c r="B44" s="343"/>
      <c r="C44" s="344"/>
      <c r="D44" s="105" t="s">
        <v>87</v>
      </c>
      <c r="E44" s="224">
        <v>5</v>
      </c>
      <c r="F44" s="114" t="s">
        <v>479</v>
      </c>
      <c r="G44" s="345"/>
      <c r="H44" s="349"/>
      <c r="I44" s="109"/>
      <c r="J44" s="339"/>
      <c r="K44" s="339"/>
      <c r="L44" s="107"/>
      <c r="M44" s="107"/>
      <c r="N44" s="107"/>
      <c r="O44" s="107"/>
      <c r="P44" s="107"/>
      <c r="Q44" s="107"/>
      <c r="R44" s="107"/>
      <c r="S44" s="107">
        <v>1</v>
      </c>
      <c r="T44" s="108"/>
      <c r="U44" s="347"/>
      <c r="V44" s="109"/>
    </row>
    <row r="45" spans="1:27" ht="35.1" customHeight="1">
      <c r="A45" s="343">
        <v>10</v>
      </c>
      <c r="B45" s="344" t="s">
        <v>81</v>
      </c>
      <c r="C45" s="344" t="s">
        <v>80</v>
      </c>
      <c r="D45" s="105" t="s">
        <v>88</v>
      </c>
      <c r="E45" s="224">
        <v>1</v>
      </c>
      <c r="F45" s="114" t="s">
        <v>480</v>
      </c>
      <c r="G45" s="345" t="s">
        <v>934</v>
      </c>
      <c r="H45" s="349">
        <v>246.68</v>
      </c>
      <c r="I45" s="109"/>
      <c r="J45" s="337"/>
      <c r="K45" s="337"/>
      <c r="L45" s="108"/>
      <c r="M45" s="108"/>
      <c r="N45" s="108"/>
      <c r="O45" s="108"/>
      <c r="P45" s="108"/>
      <c r="Q45" s="108"/>
      <c r="R45" s="108"/>
      <c r="S45" s="108"/>
      <c r="T45" s="108"/>
      <c r="U45" s="347"/>
      <c r="V45" s="109"/>
    </row>
    <row r="46" spans="1:27" ht="35.1" customHeight="1">
      <c r="A46" s="343"/>
      <c r="B46" s="344"/>
      <c r="C46" s="344"/>
      <c r="D46" s="105" t="s">
        <v>88</v>
      </c>
      <c r="E46" s="224">
        <v>2</v>
      </c>
      <c r="F46" s="114" t="s">
        <v>481</v>
      </c>
      <c r="G46" s="345"/>
      <c r="H46" s="349"/>
      <c r="I46" s="109"/>
      <c r="J46" s="338"/>
      <c r="K46" s="338"/>
      <c r="L46" s="108"/>
      <c r="M46" s="108"/>
      <c r="N46" s="108"/>
      <c r="O46" s="108"/>
      <c r="P46" s="108"/>
      <c r="Q46" s="108"/>
      <c r="R46" s="108"/>
      <c r="S46" s="108"/>
      <c r="T46" s="108"/>
      <c r="U46" s="347"/>
      <c r="V46" s="109"/>
    </row>
    <row r="47" spans="1:27" ht="35.1" customHeight="1">
      <c r="A47" s="343"/>
      <c r="B47" s="344"/>
      <c r="C47" s="344"/>
      <c r="D47" s="105" t="s">
        <v>88</v>
      </c>
      <c r="E47" s="224">
        <v>3</v>
      </c>
      <c r="F47" s="114" t="s">
        <v>482</v>
      </c>
      <c r="G47" s="345"/>
      <c r="H47" s="349"/>
      <c r="I47" s="109"/>
      <c r="J47" s="338"/>
      <c r="K47" s="338"/>
      <c r="L47" s="108"/>
      <c r="M47" s="108"/>
      <c r="N47" s="108"/>
      <c r="O47" s="108"/>
      <c r="P47" s="108"/>
      <c r="Q47" s="108"/>
      <c r="R47" s="108"/>
      <c r="S47" s="108"/>
      <c r="T47" s="108"/>
      <c r="U47" s="347"/>
      <c r="V47" s="109"/>
    </row>
    <row r="48" spans="1:27" ht="35.1" customHeight="1">
      <c r="A48" s="343"/>
      <c r="B48" s="344"/>
      <c r="C48" s="344"/>
      <c r="D48" s="105" t="s">
        <v>89</v>
      </c>
      <c r="E48" s="224">
        <v>4</v>
      </c>
      <c r="F48" s="114" t="s">
        <v>483</v>
      </c>
      <c r="G48" s="345"/>
      <c r="H48" s="349"/>
      <c r="I48" s="109"/>
      <c r="J48" s="338"/>
      <c r="K48" s="338"/>
      <c r="L48" s="108"/>
      <c r="M48" s="108"/>
      <c r="N48" s="108"/>
      <c r="O48" s="108"/>
      <c r="P48" s="108"/>
      <c r="Q48" s="108"/>
      <c r="R48" s="108"/>
      <c r="S48" s="108"/>
      <c r="T48" s="108"/>
      <c r="U48" s="347"/>
      <c r="V48" s="109"/>
      <c r="AA48" s="4"/>
    </row>
    <row r="49" spans="1:22" ht="35.1" customHeight="1">
      <c r="A49" s="343"/>
      <c r="B49" s="344"/>
      <c r="C49" s="344"/>
      <c r="D49" s="105" t="s">
        <v>89</v>
      </c>
      <c r="E49" s="224">
        <v>5</v>
      </c>
      <c r="F49" s="114" t="s">
        <v>484</v>
      </c>
      <c r="G49" s="345"/>
      <c r="H49" s="349"/>
      <c r="I49" s="109"/>
      <c r="J49" s="339"/>
      <c r="K49" s="339"/>
      <c r="L49" s="108"/>
      <c r="M49" s="108"/>
      <c r="N49" s="108"/>
      <c r="O49" s="108"/>
      <c r="P49" s="108"/>
      <c r="Q49" s="108"/>
      <c r="R49" s="108"/>
      <c r="S49" s="108"/>
      <c r="T49" s="108"/>
      <c r="U49" s="347"/>
      <c r="V49" s="109"/>
    </row>
    <row r="50" spans="1:22" ht="35.1" customHeight="1">
      <c r="A50" s="343">
        <v>11</v>
      </c>
      <c r="B50" s="343" t="s">
        <v>82</v>
      </c>
      <c r="C50" s="344" t="s">
        <v>80</v>
      </c>
      <c r="D50" s="105" t="s">
        <v>90</v>
      </c>
      <c r="E50" s="224">
        <v>1</v>
      </c>
      <c r="F50" s="114" t="s">
        <v>485</v>
      </c>
      <c r="G50" s="345" t="s">
        <v>830</v>
      </c>
      <c r="H50" s="357">
        <v>197.19</v>
      </c>
      <c r="I50" s="109"/>
      <c r="J50" s="337" t="s">
        <v>955</v>
      </c>
      <c r="K50" s="337" t="s">
        <v>950</v>
      </c>
      <c r="L50" s="107"/>
      <c r="M50" s="107"/>
      <c r="N50" s="107"/>
      <c r="O50" s="107"/>
      <c r="P50" s="107"/>
      <c r="Q50" s="107"/>
      <c r="R50" s="107"/>
      <c r="S50" s="107">
        <v>1</v>
      </c>
      <c r="T50" s="108"/>
      <c r="U50" s="347">
        <v>137.68</v>
      </c>
      <c r="V50" s="109"/>
    </row>
    <row r="51" spans="1:22" ht="35.1" customHeight="1">
      <c r="A51" s="343"/>
      <c r="B51" s="343"/>
      <c r="C51" s="344"/>
      <c r="D51" s="105" t="s">
        <v>90</v>
      </c>
      <c r="E51" s="224">
        <v>2</v>
      </c>
      <c r="F51" s="114" t="s">
        <v>486</v>
      </c>
      <c r="G51" s="345"/>
      <c r="H51" s="357"/>
      <c r="I51" s="109"/>
      <c r="J51" s="338"/>
      <c r="K51" s="338"/>
      <c r="L51" s="107"/>
      <c r="M51" s="107"/>
      <c r="N51" s="107"/>
      <c r="O51" s="107"/>
      <c r="P51" s="107"/>
      <c r="Q51" s="107"/>
      <c r="R51" s="107"/>
      <c r="S51" s="107">
        <v>1</v>
      </c>
      <c r="T51" s="108"/>
      <c r="U51" s="347"/>
      <c r="V51" s="109" t="s">
        <v>1034</v>
      </c>
    </row>
    <row r="52" spans="1:22" ht="35.1" customHeight="1">
      <c r="A52" s="343"/>
      <c r="B52" s="343"/>
      <c r="C52" s="344"/>
      <c r="D52" s="105" t="s">
        <v>91</v>
      </c>
      <c r="E52" s="224">
        <v>3</v>
      </c>
      <c r="F52" s="114" t="s">
        <v>487</v>
      </c>
      <c r="G52" s="345"/>
      <c r="H52" s="357"/>
      <c r="I52" s="106"/>
      <c r="J52" s="338"/>
      <c r="K52" s="338"/>
      <c r="L52" s="110"/>
      <c r="M52" s="107"/>
      <c r="N52" s="107"/>
      <c r="O52" s="107"/>
      <c r="P52" s="107"/>
      <c r="Q52" s="107"/>
      <c r="R52" s="107"/>
      <c r="S52" s="107">
        <v>1</v>
      </c>
      <c r="T52" s="108"/>
      <c r="U52" s="347"/>
      <c r="V52" s="109"/>
    </row>
    <row r="53" spans="1:22" ht="35.1" customHeight="1">
      <c r="A53" s="343"/>
      <c r="B53" s="343"/>
      <c r="C53" s="344"/>
      <c r="D53" s="105" t="s">
        <v>91</v>
      </c>
      <c r="E53" s="224">
        <v>4</v>
      </c>
      <c r="F53" s="114" t="s">
        <v>488</v>
      </c>
      <c r="G53" s="345"/>
      <c r="H53" s="357"/>
      <c r="I53" s="106"/>
      <c r="J53" s="339"/>
      <c r="K53" s="339"/>
      <c r="L53" s="110"/>
      <c r="M53" s="107"/>
      <c r="N53" s="107"/>
      <c r="O53" s="107"/>
      <c r="P53" s="107"/>
      <c r="Q53" s="107"/>
      <c r="R53" s="107">
        <v>1</v>
      </c>
      <c r="S53" s="108"/>
      <c r="T53" s="108"/>
      <c r="U53" s="347"/>
      <c r="V53" s="109" t="s">
        <v>1036</v>
      </c>
    </row>
    <row r="54" spans="1:22" ht="35.1" customHeight="1">
      <c r="A54" s="343">
        <v>12</v>
      </c>
      <c r="B54" s="343" t="s">
        <v>83</v>
      </c>
      <c r="C54" s="344" t="s">
        <v>80</v>
      </c>
      <c r="D54" s="105" t="s">
        <v>92</v>
      </c>
      <c r="E54" s="224">
        <v>1</v>
      </c>
      <c r="F54" s="114" t="s">
        <v>489</v>
      </c>
      <c r="G54" s="345" t="s">
        <v>925</v>
      </c>
      <c r="H54" s="349">
        <f>239.98/5*4</f>
        <v>191.98399999999998</v>
      </c>
      <c r="I54" s="109"/>
      <c r="J54" s="337"/>
      <c r="K54" s="337"/>
      <c r="L54" s="147"/>
      <c r="M54" s="147"/>
      <c r="N54" s="147"/>
      <c r="O54" s="147"/>
      <c r="P54" s="147"/>
      <c r="Q54" s="147"/>
      <c r="R54" s="147">
        <v>1</v>
      </c>
      <c r="S54" s="108"/>
      <c r="T54" s="108"/>
      <c r="U54" s="347">
        <v>25.23</v>
      </c>
      <c r="V54" s="109"/>
    </row>
    <row r="55" spans="1:22" ht="35.1" customHeight="1">
      <c r="A55" s="343"/>
      <c r="B55" s="343"/>
      <c r="C55" s="344"/>
      <c r="D55" s="105" t="s">
        <v>92</v>
      </c>
      <c r="E55" s="224">
        <v>2</v>
      </c>
      <c r="F55" s="114" t="s">
        <v>490</v>
      </c>
      <c r="G55" s="345"/>
      <c r="H55" s="349"/>
      <c r="I55" s="109"/>
      <c r="J55" s="338"/>
      <c r="K55" s="338"/>
      <c r="L55" s="147"/>
      <c r="M55" s="147"/>
      <c r="N55" s="147">
        <v>1</v>
      </c>
      <c r="P55" s="108"/>
      <c r="Q55" s="108"/>
      <c r="R55" s="108"/>
      <c r="S55" s="108"/>
      <c r="T55" s="108"/>
      <c r="U55" s="347"/>
      <c r="V55" s="109"/>
    </row>
    <row r="56" spans="1:22" ht="35.1" customHeight="1">
      <c r="A56" s="343"/>
      <c r="B56" s="343"/>
      <c r="C56" s="344"/>
      <c r="D56" s="105" t="s">
        <v>93</v>
      </c>
      <c r="E56" s="224">
        <v>3</v>
      </c>
      <c r="F56" s="114" t="s">
        <v>491</v>
      </c>
      <c r="G56" s="345"/>
      <c r="H56" s="349"/>
      <c r="I56" s="109"/>
      <c r="J56" s="338"/>
      <c r="K56" s="338"/>
      <c r="L56" s="110"/>
      <c r="M56" s="110"/>
      <c r="N56" s="107">
        <v>1</v>
      </c>
      <c r="O56" s="108"/>
      <c r="P56" s="108"/>
      <c r="Q56" s="108"/>
      <c r="R56" s="108"/>
      <c r="S56" s="108"/>
      <c r="T56" s="108"/>
      <c r="U56" s="347"/>
      <c r="V56" s="109" t="s">
        <v>920</v>
      </c>
    </row>
    <row r="57" spans="1:22" ht="35.1" customHeight="1">
      <c r="A57" s="343"/>
      <c r="B57" s="343"/>
      <c r="C57" s="344"/>
      <c r="D57" s="105" t="s">
        <v>93</v>
      </c>
      <c r="E57" s="224">
        <v>4</v>
      </c>
      <c r="F57" s="114" t="s">
        <v>492</v>
      </c>
      <c r="G57" s="345"/>
      <c r="H57" s="349"/>
      <c r="I57" s="106"/>
      <c r="J57" s="339"/>
      <c r="K57" s="339"/>
      <c r="L57" s="110"/>
      <c r="M57" s="110"/>
      <c r="N57" s="107">
        <v>1</v>
      </c>
      <c r="O57" s="108"/>
      <c r="P57" s="108"/>
      <c r="Q57" s="108"/>
      <c r="R57" s="108"/>
      <c r="S57" s="108"/>
      <c r="T57" s="108"/>
      <c r="U57" s="347"/>
      <c r="V57" s="109"/>
    </row>
    <row r="58" spans="1:22" ht="35.1" customHeight="1">
      <c r="A58" s="343">
        <v>13</v>
      </c>
      <c r="B58" s="343" t="s">
        <v>84</v>
      </c>
      <c r="C58" s="344" t="s">
        <v>80</v>
      </c>
      <c r="D58" s="105" t="s">
        <v>91</v>
      </c>
      <c r="E58" s="224">
        <v>1</v>
      </c>
      <c r="F58" s="114" t="s">
        <v>493</v>
      </c>
      <c r="G58" s="345" t="s">
        <v>831</v>
      </c>
      <c r="H58" s="346">
        <v>246.37</v>
      </c>
      <c r="I58" s="106"/>
      <c r="J58" s="334" t="s">
        <v>957</v>
      </c>
      <c r="K58" s="334" t="s">
        <v>950</v>
      </c>
      <c r="L58" s="110"/>
      <c r="M58" s="107"/>
      <c r="N58" s="107"/>
      <c r="O58" s="107"/>
      <c r="P58" s="107">
        <v>1</v>
      </c>
      <c r="Q58" s="108"/>
      <c r="R58" s="108"/>
      <c r="S58" s="108"/>
      <c r="T58" s="108"/>
      <c r="U58" s="347">
        <v>71.94</v>
      </c>
      <c r="V58" s="109" t="s">
        <v>942</v>
      </c>
    </row>
    <row r="59" spans="1:22" ht="35.1" customHeight="1">
      <c r="A59" s="343"/>
      <c r="B59" s="343"/>
      <c r="C59" s="344"/>
      <c r="D59" s="105" t="s">
        <v>91</v>
      </c>
      <c r="E59" s="224">
        <v>2</v>
      </c>
      <c r="F59" s="114" t="s">
        <v>494</v>
      </c>
      <c r="G59" s="345"/>
      <c r="H59" s="346"/>
      <c r="I59" s="106"/>
      <c r="J59" s="335"/>
      <c r="K59" s="335"/>
      <c r="L59" s="110"/>
      <c r="M59" s="107"/>
      <c r="N59" s="107"/>
      <c r="O59" s="107">
        <v>1</v>
      </c>
      <c r="P59" s="108"/>
      <c r="Q59" s="108"/>
      <c r="R59" s="108"/>
      <c r="S59" s="108"/>
      <c r="T59" s="108"/>
      <c r="U59" s="347"/>
      <c r="V59" s="109" t="s">
        <v>1037</v>
      </c>
    </row>
    <row r="60" spans="1:22" ht="35.1" customHeight="1">
      <c r="A60" s="343"/>
      <c r="B60" s="343"/>
      <c r="C60" s="344"/>
      <c r="D60" s="105" t="s">
        <v>91</v>
      </c>
      <c r="E60" s="224">
        <v>3</v>
      </c>
      <c r="F60" s="114" t="s">
        <v>495</v>
      </c>
      <c r="G60" s="345"/>
      <c r="H60" s="346"/>
      <c r="I60" s="109"/>
      <c r="J60" s="335"/>
      <c r="K60" s="335"/>
      <c r="L60" s="110"/>
      <c r="M60" s="107"/>
      <c r="N60" s="107"/>
      <c r="O60" s="107"/>
      <c r="P60" s="107">
        <v>1</v>
      </c>
      <c r="Q60" s="108"/>
      <c r="R60" s="108"/>
      <c r="S60" s="108"/>
      <c r="T60" s="108"/>
      <c r="U60" s="347"/>
      <c r="V60" s="109" t="s">
        <v>1038</v>
      </c>
    </row>
    <row r="61" spans="1:22" ht="35.1" customHeight="1">
      <c r="A61" s="343"/>
      <c r="B61" s="343"/>
      <c r="C61" s="344"/>
      <c r="D61" s="105" t="s">
        <v>91</v>
      </c>
      <c r="E61" s="224">
        <v>4</v>
      </c>
      <c r="F61" s="114" t="s">
        <v>496</v>
      </c>
      <c r="G61" s="345"/>
      <c r="H61" s="346"/>
      <c r="I61" s="109"/>
      <c r="J61" s="335"/>
      <c r="K61" s="335"/>
      <c r="L61" s="107"/>
      <c r="M61" s="110"/>
      <c r="N61" s="107"/>
      <c r="O61" s="107"/>
      <c r="P61" s="107"/>
      <c r="Q61" s="107"/>
      <c r="R61" s="107"/>
      <c r="S61" s="107">
        <v>1</v>
      </c>
      <c r="T61" s="108"/>
      <c r="U61" s="347"/>
      <c r="V61" s="109"/>
    </row>
    <row r="62" spans="1:22" ht="35.1" customHeight="1">
      <c r="A62" s="343"/>
      <c r="B62" s="343"/>
      <c r="C62" s="344"/>
      <c r="D62" s="105" t="s">
        <v>91</v>
      </c>
      <c r="E62" s="224">
        <v>5</v>
      </c>
      <c r="F62" s="114" t="s">
        <v>497</v>
      </c>
      <c r="G62" s="345"/>
      <c r="H62" s="346"/>
      <c r="I62" s="109"/>
      <c r="J62" s="336"/>
      <c r="K62" s="336"/>
      <c r="L62" s="107"/>
      <c r="M62" s="110"/>
      <c r="N62" s="107">
        <v>1</v>
      </c>
      <c r="O62" s="108"/>
      <c r="P62" s="108"/>
      <c r="Q62" s="108"/>
      <c r="R62" s="108"/>
      <c r="S62" s="108"/>
      <c r="T62" s="108"/>
      <c r="U62" s="347"/>
      <c r="V62" s="109"/>
    </row>
    <row r="63" spans="1:22" ht="35.1" customHeight="1">
      <c r="A63" s="343">
        <v>14</v>
      </c>
      <c r="B63" s="343" t="s">
        <v>85</v>
      </c>
      <c r="C63" s="344" t="s">
        <v>80</v>
      </c>
      <c r="D63" s="105" t="s">
        <v>94</v>
      </c>
      <c r="E63" s="224">
        <v>1</v>
      </c>
      <c r="F63" s="114" t="s">
        <v>498</v>
      </c>
      <c r="G63" s="345" t="s">
        <v>870</v>
      </c>
      <c r="H63" s="346">
        <v>196.34</v>
      </c>
      <c r="I63" s="109">
        <v>1</v>
      </c>
      <c r="J63" s="337" t="s">
        <v>958</v>
      </c>
      <c r="K63" s="337" t="s">
        <v>950</v>
      </c>
      <c r="L63" s="108"/>
      <c r="M63" s="111"/>
      <c r="N63" s="108"/>
      <c r="O63" s="108"/>
      <c r="P63" s="108"/>
      <c r="Q63" s="108"/>
      <c r="R63" s="108"/>
      <c r="S63" s="108"/>
      <c r="T63" s="108"/>
      <c r="U63" s="347">
        <v>61.68</v>
      </c>
      <c r="V63" s="109" t="s">
        <v>865</v>
      </c>
    </row>
    <row r="64" spans="1:22" ht="35.1" customHeight="1">
      <c r="A64" s="343"/>
      <c r="B64" s="343"/>
      <c r="C64" s="344"/>
      <c r="D64" s="105" t="s">
        <v>95</v>
      </c>
      <c r="E64" s="224">
        <v>2</v>
      </c>
      <c r="F64" s="114" t="s">
        <v>499</v>
      </c>
      <c r="G64" s="345"/>
      <c r="H64" s="346"/>
      <c r="I64" s="109"/>
      <c r="J64" s="338"/>
      <c r="K64" s="338"/>
      <c r="L64" s="107"/>
      <c r="M64" s="107"/>
      <c r="N64" s="107"/>
      <c r="O64" s="107"/>
      <c r="P64" s="110">
        <v>1</v>
      </c>
      <c r="Q64" s="108"/>
      <c r="R64" s="108"/>
      <c r="S64" s="108"/>
      <c r="T64" s="108"/>
      <c r="U64" s="347"/>
      <c r="V64" s="109" t="s">
        <v>1032</v>
      </c>
    </row>
    <row r="65" spans="1:22" ht="35.1" customHeight="1">
      <c r="A65" s="343"/>
      <c r="B65" s="343"/>
      <c r="C65" s="344"/>
      <c r="D65" s="105" t="s">
        <v>96</v>
      </c>
      <c r="E65" s="224">
        <v>3</v>
      </c>
      <c r="F65" s="114" t="s">
        <v>500</v>
      </c>
      <c r="G65" s="345"/>
      <c r="H65" s="346"/>
      <c r="I65" s="109"/>
      <c r="J65" s="338"/>
      <c r="K65" s="338"/>
      <c r="L65" s="107"/>
      <c r="M65" s="110"/>
      <c r="N65" s="107" t="s">
        <v>1025</v>
      </c>
      <c r="O65" s="107"/>
      <c r="P65" s="107">
        <v>1</v>
      </c>
      <c r="Q65" s="108"/>
      <c r="R65" s="108"/>
      <c r="S65" s="108"/>
      <c r="T65" s="108"/>
      <c r="U65" s="347"/>
      <c r="V65" s="109"/>
    </row>
    <row r="66" spans="1:22" ht="35.1" customHeight="1">
      <c r="A66" s="343"/>
      <c r="B66" s="343"/>
      <c r="C66" s="344"/>
      <c r="D66" s="105" t="s">
        <v>95</v>
      </c>
      <c r="E66" s="224">
        <v>4</v>
      </c>
      <c r="F66" s="114" t="s">
        <v>501</v>
      </c>
      <c r="G66" s="345"/>
      <c r="H66" s="346"/>
      <c r="I66" s="109"/>
      <c r="J66" s="339"/>
      <c r="K66" s="339"/>
      <c r="L66" s="107"/>
      <c r="M66" s="110"/>
      <c r="N66" s="107"/>
      <c r="O66" s="107"/>
      <c r="P66" s="107"/>
      <c r="Q66" s="107"/>
      <c r="R66" s="107"/>
      <c r="S66" s="107">
        <v>1</v>
      </c>
      <c r="T66" s="108"/>
      <c r="U66" s="347"/>
      <c r="V66" s="109"/>
    </row>
    <row r="67" spans="1:22" ht="35.1" customHeight="1">
      <c r="A67" s="343">
        <v>15</v>
      </c>
      <c r="B67" s="343" t="s">
        <v>97</v>
      </c>
      <c r="C67" s="344" t="s">
        <v>98</v>
      </c>
      <c r="D67" s="105" t="s">
        <v>98</v>
      </c>
      <c r="E67" s="224">
        <v>1</v>
      </c>
      <c r="F67" s="114" t="s">
        <v>502</v>
      </c>
      <c r="G67" s="345" t="s">
        <v>877</v>
      </c>
      <c r="H67" s="346">
        <v>198.08</v>
      </c>
      <c r="I67" s="109">
        <v>1</v>
      </c>
      <c r="J67" s="337"/>
      <c r="K67" s="337"/>
      <c r="L67" s="146"/>
      <c r="M67" s="146"/>
      <c r="N67" s="146"/>
      <c r="O67" s="108"/>
      <c r="P67" s="108"/>
      <c r="Q67" s="108"/>
      <c r="R67" s="108"/>
      <c r="S67" s="108"/>
      <c r="T67" s="108"/>
      <c r="U67" s="347"/>
      <c r="V67" s="109"/>
    </row>
    <row r="68" spans="1:22" ht="35.1" customHeight="1">
      <c r="A68" s="343"/>
      <c r="B68" s="343"/>
      <c r="C68" s="344"/>
      <c r="D68" s="105" t="s">
        <v>98</v>
      </c>
      <c r="E68" s="224">
        <v>2</v>
      </c>
      <c r="F68" s="114" t="s">
        <v>503</v>
      </c>
      <c r="G68" s="345"/>
      <c r="H68" s="346"/>
      <c r="I68" s="109">
        <v>1</v>
      </c>
      <c r="J68" s="338"/>
      <c r="K68" s="338"/>
      <c r="L68" s="146"/>
      <c r="M68" s="265"/>
      <c r="N68" s="146"/>
      <c r="O68" s="108"/>
      <c r="P68" s="108"/>
      <c r="Q68" s="108"/>
      <c r="R68" s="108"/>
      <c r="S68" s="108"/>
      <c r="T68" s="108"/>
      <c r="U68" s="347"/>
      <c r="V68" s="109"/>
    </row>
    <row r="69" spans="1:22" ht="35.1" customHeight="1">
      <c r="A69" s="343"/>
      <c r="B69" s="343"/>
      <c r="C69" s="344"/>
      <c r="D69" s="105" t="s">
        <v>102</v>
      </c>
      <c r="E69" s="224">
        <v>3</v>
      </c>
      <c r="F69" s="114" t="s">
        <v>504</v>
      </c>
      <c r="G69" s="345"/>
      <c r="H69" s="346"/>
      <c r="I69" s="109">
        <v>1</v>
      </c>
      <c r="J69" s="338"/>
      <c r="K69" s="338"/>
      <c r="L69" s="108"/>
      <c r="M69" s="111"/>
      <c r="N69" s="108"/>
      <c r="O69" s="108"/>
      <c r="P69" s="108"/>
      <c r="Q69" s="108"/>
      <c r="R69" s="108"/>
      <c r="S69" s="108"/>
      <c r="T69" s="108"/>
      <c r="U69" s="347"/>
      <c r="V69" s="109"/>
    </row>
    <row r="70" spans="1:22" ht="35.1" customHeight="1">
      <c r="A70" s="343"/>
      <c r="B70" s="343"/>
      <c r="C70" s="344"/>
      <c r="D70" s="105" t="s">
        <v>102</v>
      </c>
      <c r="E70" s="224">
        <v>4</v>
      </c>
      <c r="F70" s="114" t="s">
        <v>505</v>
      </c>
      <c r="G70" s="345"/>
      <c r="H70" s="346"/>
      <c r="I70" s="109">
        <v>1</v>
      </c>
      <c r="J70" s="339"/>
      <c r="K70" s="339"/>
      <c r="L70" s="108"/>
      <c r="M70" s="111"/>
      <c r="N70" s="108"/>
      <c r="O70" s="108"/>
      <c r="P70" s="108"/>
      <c r="Q70" s="108"/>
      <c r="R70" s="108"/>
      <c r="S70" s="108"/>
      <c r="T70" s="108"/>
      <c r="U70" s="347"/>
      <c r="V70" s="109"/>
    </row>
    <row r="71" spans="1:22" ht="35.1" customHeight="1">
      <c r="A71" s="343">
        <v>16</v>
      </c>
      <c r="B71" s="343" t="s">
        <v>99</v>
      </c>
      <c r="C71" s="344" t="s">
        <v>98</v>
      </c>
      <c r="D71" s="105" t="s">
        <v>103</v>
      </c>
      <c r="E71" s="224">
        <v>1</v>
      </c>
      <c r="F71" s="114" t="s">
        <v>506</v>
      </c>
      <c r="G71" s="345" t="s">
        <v>934</v>
      </c>
      <c r="H71" s="346">
        <v>247.8</v>
      </c>
      <c r="I71" s="109"/>
      <c r="J71" s="337"/>
      <c r="K71" s="337"/>
      <c r="L71" s="108"/>
      <c r="M71" s="111"/>
      <c r="N71" s="108"/>
      <c r="O71" s="108"/>
      <c r="P71" s="108"/>
      <c r="Q71" s="108"/>
      <c r="R71" s="108"/>
      <c r="S71" s="108"/>
      <c r="T71" s="108"/>
      <c r="U71" s="347"/>
      <c r="V71" s="109"/>
    </row>
    <row r="72" spans="1:22" ht="35.1" customHeight="1">
      <c r="A72" s="343"/>
      <c r="B72" s="343"/>
      <c r="C72" s="344"/>
      <c r="D72" s="105" t="s">
        <v>103</v>
      </c>
      <c r="E72" s="224">
        <v>2</v>
      </c>
      <c r="F72" s="114" t="s">
        <v>507</v>
      </c>
      <c r="G72" s="345"/>
      <c r="H72" s="346"/>
      <c r="I72" s="109"/>
      <c r="J72" s="338"/>
      <c r="K72" s="338"/>
      <c r="L72" s="108"/>
      <c r="M72" s="111"/>
      <c r="N72" s="108"/>
      <c r="O72" s="108"/>
      <c r="P72" s="108"/>
      <c r="Q72" s="108"/>
      <c r="R72" s="108"/>
      <c r="S72" s="108"/>
      <c r="T72" s="108"/>
      <c r="U72" s="347"/>
      <c r="V72" s="109"/>
    </row>
    <row r="73" spans="1:22" ht="35.1" customHeight="1">
      <c r="A73" s="343"/>
      <c r="B73" s="343"/>
      <c r="C73" s="344"/>
      <c r="D73" s="105" t="s">
        <v>103</v>
      </c>
      <c r="E73" s="224">
        <v>3</v>
      </c>
      <c r="F73" s="114" t="s">
        <v>508</v>
      </c>
      <c r="G73" s="345"/>
      <c r="H73" s="346"/>
      <c r="I73" s="109"/>
      <c r="J73" s="338"/>
      <c r="K73" s="338"/>
      <c r="L73" s="108"/>
      <c r="M73" s="111"/>
      <c r="N73" s="108"/>
      <c r="O73" s="108"/>
      <c r="P73" s="108"/>
      <c r="Q73" s="108"/>
      <c r="R73" s="108"/>
      <c r="S73" s="108"/>
      <c r="T73" s="108"/>
      <c r="U73" s="347"/>
      <c r="V73" s="109"/>
    </row>
    <row r="74" spans="1:22" ht="35.1" customHeight="1">
      <c r="A74" s="343"/>
      <c r="B74" s="343"/>
      <c r="C74" s="344"/>
      <c r="D74" s="105" t="s">
        <v>103</v>
      </c>
      <c r="E74" s="224">
        <v>4</v>
      </c>
      <c r="F74" s="114" t="s">
        <v>509</v>
      </c>
      <c r="G74" s="345"/>
      <c r="H74" s="346"/>
      <c r="I74" s="109"/>
      <c r="J74" s="338"/>
      <c r="K74" s="338"/>
      <c r="L74" s="108"/>
      <c r="M74" s="111"/>
      <c r="N74" s="108"/>
      <c r="O74" s="108"/>
      <c r="P74" s="108"/>
      <c r="Q74" s="108"/>
      <c r="R74" s="108"/>
      <c r="S74" s="108"/>
      <c r="T74" s="108"/>
      <c r="U74" s="347"/>
      <c r="V74" s="109"/>
    </row>
    <row r="75" spans="1:22" ht="35.1" customHeight="1">
      <c r="A75" s="343"/>
      <c r="B75" s="343"/>
      <c r="C75" s="344"/>
      <c r="D75" s="105" t="s">
        <v>103</v>
      </c>
      <c r="E75" s="224">
        <v>5</v>
      </c>
      <c r="F75" s="114" t="s">
        <v>510</v>
      </c>
      <c r="G75" s="345"/>
      <c r="H75" s="346"/>
      <c r="I75" s="109"/>
      <c r="J75" s="339"/>
      <c r="K75" s="339"/>
      <c r="L75" s="108"/>
      <c r="M75" s="111"/>
      <c r="N75" s="108"/>
      <c r="O75" s="108"/>
      <c r="P75" s="108"/>
      <c r="Q75" s="108"/>
      <c r="R75" s="108"/>
      <c r="S75" s="108"/>
      <c r="T75" s="108"/>
      <c r="U75" s="347"/>
      <c r="V75" s="109"/>
    </row>
    <row r="76" spans="1:22" ht="35.1" customHeight="1">
      <c r="A76" s="343">
        <v>17</v>
      </c>
      <c r="B76" s="343" t="s">
        <v>100</v>
      </c>
      <c r="C76" s="344" t="s">
        <v>98</v>
      </c>
      <c r="D76" s="105" t="s">
        <v>104</v>
      </c>
      <c r="E76" s="224">
        <v>1</v>
      </c>
      <c r="F76" s="114" t="s">
        <v>511</v>
      </c>
      <c r="G76" s="345" t="s">
        <v>935</v>
      </c>
      <c r="H76" s="346">
        <v>198.84</v>
      </c>
      <c r="I76" s="109"/>
      <c r="J76" s="337"/>
      <c r="K76" s="337"/>
      <c r="L76" s="108"/>
      <c r="M76" s="111"/>
      <c r="N76" s="108"/>
      <c r="O76" s="108"/>
      <c r="P76" s="108"/>
      <c r="Q76" s="108"/>
      <c r="R76" s="108"/>
      <c r="S76" s="108"/>
      <c r="T76" s="108"/>
      <c r="U76" s="347"/>
      <c r="V76" s="109"/>
    </row>
    <row r="77" spans="1:22" ht="35.1" customHeight="1">
      <c r="A77" s="343"/>
      <c r="B77" s="343"/>
      <c r="C77" s="344"/>
      <c r="D77" s="105" t="s">
        <v>105</v>
      </c>
      <c r="E77" s="224">
        <v>2</v>
      </c>
      <c r="F77" s="114" t="s">
        <v>512</v>
      </c>
      <c r="G77" s="345"/>
      <c r="H77" s="346"/>
      <c r="I77" s="109"/>
      <c r="J77" s="338"/>
      <c r="K77" s="338"/>
      <c r="L77" s="108"/>
      <c r="M77" s="111"/>
      <c r="N77" s="108"/>
      <c r="O77" s="108"/>
      <c r="P77" s="108"/>
      <c r="Q77" s="108"/>
      <c r="R77" s="108"/>
      <c r="S77" s="108"/>
      <c r="T77" s="108"/>
      <c r="U77" s="347"/>
      <c r="V77" s="109"/>
    </row>
    <row r="78" spans="1:22" ht="35.1" customHeight="1">
      <c r="A78" s="343"/>
      <c r="B78" s="343"/>
      <c r="C78" s="344"/>
      <c r="D78" s="105" t="s">
        <v>105</v>
      </c>
      <c r="E78" s="224">
        <v>3</v>
      </c>
      <c r="F78" s="114" t="s">
        <v>513</v>
      </c>
      <c r="G78" s="345"/>
      <c r="H78" s="346"/>
      <c r="I78" s="109"/>
      <c r="J78" s="338"/>
      <c r="K78" s="338"/>
      <c r="L78" s="108"/>
      <c r="M78" s="111"/>
      <c r="N78" s="108"/>
      <c r="O78" s="108"/>
      <c r="P78" s="108"/>
      <c r="Q78" s="108"/>
      <c r="R78" s="108"/>
      <c r="S78" s="108"/>
      <c r="T78" s="108"/>
      <c r="U78" s="347"/>
      <c r="V78" s="109"/>
    </row>
    <row r="79" spans="1:22" ht="35.1" customHeight="1">
      <c r="A79" s="343"/>
      <c r="B79" s="343"/>
      <c r="C79" s="344"/>
      <c r="D79" s="105" t="s">
        <v>105</v>
      </c>
      <c r="E79" s="224">
        <v>4</v>
      </c>
      <c r="F79" s="114" t="s">
        <v>514</v>
      </c>
      <c r="G79" s="345"/>
      <c r="H79" s="346"/>
      <c r="I79" s="109"/>
      <c r="J79" s="339"/>
      <c r="K79" s="339"/>
      <c r="L79" s="108"/>
      <c r="M79" s="111"/>
      <c r="N79" s="108"/>
      <c r="O79" s="108"/>
      <c r="P79" s="108"/>
      <c r="Q79" s="108"/>
      <c r="R79" s="108"/>
      <c r="S79" s="108"/>
      <c r="T79" s="108"/>
      <c r="U79" s="347"/>
      <c r="V79" s="109"/>
    </row>
    <row r="80" spans="1:22" ht="35.1" customHeight="1">
      <c r="A80" s="343">
        <v>18</v>
      </c>
      <c r="B80" s="343" t="s">
        <v>101</v>
      </c>
      <c r="C80" s="344" t="s">
        <v>98</v>
      </c>
      <c r="D80" s="121" t="s">
        <v>106</v>
      </c>
      <c r="E80" s="224">
        <v>1</v>
      </c>
      <c r="F80" s="114" t="s">
        <v>515</v>
      </c>
      <c r="G80" s="345" t="s">
        <v>832</v>
      </c>
      <c r="H80" s="346">
        <v>150.69999999999999</v>
      </c>
      <c r="I80" s="109">
        <v>1</v>
      </c>
      <c r="J80" s="337"/>
      <c r="K80" s="337"/>
      <c r="L80" s="108"/>
      <c r="M80" s="111"/>
      <c r="N80" s="108"/>
      <c r="O80" s="108"/>
      <c r="P80" s="108"/>
      <c r="Q80" s="108"/>
      <c r="R80" s="108"/>
      <c r="S80" s="108"/>
      <c r="T80" s="108"/>
      <c r="U80" s="347"/>
      <c r="V80" s="109" t="s">
        <v>864</v>
      </c>
    </row>
    <row r="81" spans="1:22" ht="35.1" customHeight="1">
      <c r="A81" s="343"/>
      <c r="B81" s="343"/>
      <c r="C81" s="344"/>
      <c r="D81" s="105" t="s">
        <v>106</v>
      </c>
      <c r="E81" s="224">
        <v>2</v>
      </c>
      <c r="F81" s="114" t="s">
        <v>516</v>
      </c>
      <c r="G81" s="345"/>
      <c r="H81" s="346"/>
      <c r="I81" s="109">
        <v>1</v>
      </c>
      <c r="J81" s="338"/>
      <c r="K81" s="338"/>
      <c r="L81" s="108"/>
      <c r="M81" s="111"/>
      <c r="N81" s="108"/>
      <c r="O81" s="108"/>
      <c r="P81" s="108"/>
      <c r="Q81" s="108"/>
      <c r="R81" s="108"/>
      <c r="S81" s="108"/>
      <c r="T81" s="108"/>
      <c r="U81" s="347"/>
      <c r="V81" s="109" t="s">
        <v>865</v>
      </c>
    </row>
    <row r="82" spans="1:22" ht="35.1" customHeight="1">
      <c r="A82" s="343"/>
      <c r="B82" s="343"/>
      <c r="C82" s="344"/>
      <c r="D82" s="105" t="s">
        <v>106</v>
      </c>
      <c r="E82" s="224">
        <v>3</v>
      </c>
      <c r="F82" s="114" t="s">
        <v>517</v>
      </c>
      <c r="G82" s="345"/>
      <c r="H82" s="346"/>
      <c r="I82" s="109">
        <v>1</v>
      </c>
      <c r="J82" s="339"/>
      <c r="K82" s="339"/>
      <c r="L82" s="108"/>
      <c r="M82" s="111"/>
      <c r="N82" s="108"/>
      <c r="O82" s="108"/>
      <c r="P82" s="108"/>
      <c r="Q82" s="108"/>
      <c r="R82" s="108"/>
      <c r="S82" s="108"/>
      <c r="T82" s="108"/>
      <c r="U82" s="347"/>
      <c r="V82" s="109" t="s">
        <v>865</v>
      </c>
    </row>
    <row r="83" spans="1:22" ht="35.1" customHeight="1">
      <c r="A83" s="343">
        <v>19</v>
      </c>
      <c r="B83" s="343" t="s">
        <v>123</v>
      </c>
      <c r="C83" s="344" t="s">
        <v>107</v>
      </c>
      <c r="D83" s="105" t="s">
        <v>108</v>
      </c>
      <c r="E83" s="224">
        <v>1</v>
      </c>
      <c r="F83" s="114" t="s">
        <v>109</v>
      </c>
      <c r="G83" s="345" t="s">
        <v>934</v>
      </c>
      <c r="H83" s="346">
        <v>199.6</v>
      </c>
      <c r="I83" s="109"/>
      <c r="J83" s="337"/>
      <c r="K83" s="337"/>
      <c r="L83" s="108"/>
      <c r="M83" s="111"/>
      <c r="N83" s="108"/>
      <c r="O83" s="108"/>
      <c r="P83" s="108"/>
      <c r="Q83" s="108"/>
      <c r="R83" s="108"/>
      <c r="S83" s="108"/>
      <c r="T83" s="108"/>
      <c r="U83" s="347"/>
      <c r="V83" s="109"/>
    </row>
    <row r="84" spans="1:22" ht="35.1" customHeight="1">
      <c r="A84" s="343"/>
      <c r="B84" s="343"/>
      <c r="C84" s="344"/>
      <c r="D84" s="105" t="s">
        <v>108</v>
      </c>
      <c r="E84" s="224">
        <v>2</v>
      </c>
      <c r="F84" s="114" t="s">
        <v>110</v>
      </c>
      <c r="G84" s="345"/>
      <c r="H84" s="346"/>
      <c r="I84" s="109"/>
      <c r="J84" s="338"/>
      <c r="K84" s="338"/>
      <c r="L84" s="108"/>
      <c r="M84" s="111"/>
      <c r="N84" s="108"/>
      <c r="O84" s="108"/>
      <c r="P84" s="108"/>
      <c r="Q84" s="108"/>
      <c r="R84" s="108"/>
      <c r="S84" s="108"/>
      <c r="T84" s="108"/>
      <c r="U84" s="347"/>
      <c r="V84" s="109"/>
    </row>
    <row r="85" spans="1:22" ht="35.1" customHeight="1">
      <c r="A85" s="343"/>
      <c r="B85" s="343"/>
      <c r="C85" s="344"/>
      <c r="D85" s="105" t="s">
        <v>108</v>
      </c>
      <c r="E85" s="224">
        <v>3</v>
      </c>
      <c r="F85" s="114" t="s">
        <v>111</v>
      </c>
      <c r="G85" s="345"/>
      <c r="H85" s="346"/>
      <c r="I85" s="109"/>
      <c r="J85" s="338"/>
      <c r="K85" s="338"/>
      <c r="L85" s="108"/>
      <c r="M85" s="111"/>
      <c r="N85" s="108"/>
      <c r="O85" s="108"/>
      <c r="P85" s="108"/>
      <c r="Q85" s="108"/>
      <c r="R85" s="108"/>
      <c r="S85" s="108"/>
      <c r="T85" s="108"/>
      <c r="U85" s="347"/>
      <c r="V85" s="109"/>
    </row>
    <row r="86" spans="1:22" ht="35.1" customHeight="1">
      <c r="A86" s="343"/>
      <c r="B86" s="343"/>
      <c r="C86" s="344"/>
      <c r="D86" s="105" t="s">
        <v>108</v>
      </c>
      <c r="E86" s="224">
        <v>4</v>
      </c>
      <c r="F86" s="114" t="s">
        <v>112</v>
      </c>
      <c r="G86" s="345"/>
      <c r="H86" s="346"/>
      <c r="I86" s="109"/>
      <c r="J86" s="339"/>
      <c r="K86" s="339"/>
      <c r="L86" s="108"/>
      <c r="M86" s="111"/>
      <c r="N86" s="108"/>
      <c r="O86" s="108"/>
      <c r="P86" s="108"/>
      <c r="Q86" s="108"/>
      <c r="R86" s="108"/>
      <c r="S86" s="108"/>
      <c r="T86" s="108"/>
      <c r="U86" s="347"/>
      <c r="V86" s="109"/>
    </row>
    <row r="87" spans="1:22" ht="35.1" customHeight="1">
      <c r="A87" s="343">
        <v>20</v>
      </c>
      <c r="B87" s="343" t="s">
        <v>124</v>
      </c>
      <c r="C87" s="344" t="s">
        <v>107</v>
      </c>
      <c r="D87" s="105" t="s">
        <v>113</v>
      </c>
      <c r="E87" s="224">
        <v>1</v>
      </c>
      <c r="F87" s="114" t="s">
        <v>518</v>
      </c>
      <c r="G87" s="345" t="s">
        <v>934</v>
      </c>
      <c r="H87" s="346">
        <v>251.29</v>
      </c>
      <c r="I87" s="109"/>
      <c r="J87" s="337"/>
      <c r="K87" s="337"/>
      <c r="L87" s="108"/>
      <c r="M87" s="111"/>
      <c r="N87" s="108"/>
      <c r="O87" s="108"/>
      <c r="P87" s="108"/>
      <c r="Q87" s="108"/>
      <c r="R87" s="108"/>
      <c r="S87" s="108"/>
      <c r="T87" s="108"/>
      <c r="U87" s="347"/>
      <c r="V87" s="109"/>
    </row>
    <row r="88" spans="1:22" ht="35.1" customHeight="1">
      <c r="A88" s="343"/>
      <c r="B88" s="343"/>
      <c r="C88" s="344"/>
      <c r="D88" s="105" t="s">
        <v>113</v>
      </c>
      <c r="E88" s="224">
        <v>2</v>
      </c>
      <c r="F88" s="114" t="s">
        <v>519</v>
      </c>
      <c r="G88" s="345"/>
      <c r="H88" s="346"/>
      <c r="I88" s="109"/>
      <c r="J88" s="338"/>
      <c r="K88" s="338"/>
      <c r="L88" s="108"/>
      <c r="M88" s="111"/>
      <c r="N88" s="108"/>
      <c r="O88" s="108"/>
      <c r="P88" s="108"/>
      <c r="Q88" s="108"/>
      <c r="R88" s="108"/>
      <c r="S88" s="108"/>
      <c r="T88" s="108"/>
      <c r="U88" s="347"/>
      <c r="V88" s="109"/>
    </row>
    <row r="89" spans="1:22" ht="35.1" customHeight="1">
      <c r="A89" s="343"/>
      <c r="B89" s="343"/>
      <c r="C89" s="344"/>
      <c r="D89" s="105" t="s">
        <v>114</v>
      </c>
      <c r="E89" s="224">
        <v>3</v>
      </c>
      <c r="F89" s="114" t="s">
        <v>520</v>
      </c>
      <c r="G89" s="345"/>
      <c r="H89" s="346"/>
      <c r="I89" s="109"/>
      <c r="J89" s="338"/>
      <c r="K89" s="338"/>
      <c r="L89" s="108"/>
      <c r="M89" s="111"/>
      <c r="N89" s="108"/>
      <c r="O89" s="108"/>
      <c r="P89" s="108"/>
      <c r="Q89" s="108"/>
      <c r="R89" s="108"/>
      <c r="S89" s="108"/>
      <c r="T89" s="108"/>
      <c r="U89" s="347"/>
      <c r="V89" s="109"/>
    </row>
    <row r="90" spans="1:22" ht="35.1" customHeight="1">
      <c r="A90" s="343"/>
      <c r="B90" s="343"/>
      <c r="C90" s="344"/>
      <c r="D90" s="105" t="s">
        <v>114</v>
      </c>
      <c r="E90" s="224">
        <v>4</v>
      </c>
      <c r="F90" s="114" t="s">
        <v>521</v>
      </c>
      <c r="G90" s="345"/>
      <c r="H90" s="346"/>
      <c r="I90" s="109"/>
      <c r="J90" s="338"/>
      <c r="K90" s="338"/>
      <c r="L90" s="108"/>
      <c r="M90" s="111"/>
      <c r="N90" s="108"/>
      <c r="O90" s="108"/>
      <c r="P90" s="108"/>
      <c r="Q90" s="108"/>
      <c r="R90" s="108"/>
      <c r="S90" s="108"/>
      <c r="T90" s="108"/>
      <c r="U90" s="347"/>
      <c r="V90" s="109"/>
    </row>
    <row r="91" spans="1:22" ht="35.1" customHeight="1">
      <c r="A91" s="343"/>
      <c r="B91" s="343"/>
      <c r="C91" s="344"/>
      <c r="D91" s="105" t="s">
        <v>115</v>
      </c>
      <c r="E91" s="224">
        <v>5</v>
      </c>
      <c r="F91" s="114" t="s">
        <v>522</v>
      </c>
      <c r="G91" s="345"/>
      <c r="H91" s="346"/>
      <c r="I91" s="109"/>
      <c r="J91" s="339"/>
      <c r="K91" s="339"/>
      <c r="L91" s="108"/>
      <c r="M91" s="111"/>
      <c r="N91" s="108"/>
      <c r="O91" s="108"/>
      <c r="P91" s="108"/>
      <c r="Q91" s="108"/>
      <c r="R91" s="108"/>
      <c r="S91" s="108"/>
      <c r="T91" s="108"/>
      <c r="U91" s="347"/>
      <c r="V91" s="109"/>
    </row>
    <row r="92" spans="1:22" ht="35.1" customHeight="1">
      <c r="A92" s="343">
        <v>21</v>
      </c>
      <c r="B92" s="343" t="s">
        <v>125</v>
      </c>
      <c r="C92" s="344" t="s">
        <v>116</v>
      </c>
      <c r="D92" s="105" t="s">
        <v>117</v>
      </c>
      <c r="E92" s="224">
        <v>1</v>
      </c>
      <c r="F92" s="114" t="s">
        <v>523</v>
      </c>
      <c r="G92" s="345" t="s">
        <v>934</v>
      </c>
      <c r="H92" s="346">
        <v>238.39</v>
      </c>
      <c r="I92" s="109"/>
      <c r="J92" s="337"/>
      <c r="K92" s="118"/>
      <c r="L92" s="108"/>
      <c r="M92" s="111"/>
      <c r="N92" s="108"/>
      <c r="O92" s="108"/>
      <c r="P92" s="108"/>
      <c r="Q92" s="108"/>
      <c r="R92" s="108"/>
      <c r="S92" s="108"/>
      <c r="T92" s="108"/>
      <c r="U92" s="347"/>
      <c r="V92" s="109"/>
    </row>
    <row r="93" spans="1:22" ht="35.1" customHeight="1">
      <c r="A93" s="343"/>
      <c r="B93" s="343"/>
      <c r="C93" s="344"/>
      <c r="D93" s="105" t="s">
        <v>117</v>
      </c>
      <c r="E93" s="224">
        <v>2</v>
      </c>
      <c r="F93" s="114" t="s">
        <v>524</v>
      </c>
      <c r="G93" s="345"/>
      <c r="H93" s="346"/>
      <c r="I93" s="109"/>
      <c r="J93" s="338"/>
      <c r="K93" s="119"/>
      <c r="L93" s="108"/>
      <c r="M93" s="111"/>
      <c r="N93" s="108"/>
      <c r="O93" s="108"/>
      <c r="P93" s="108"/>
      <c r="Q93" s="108"/>
      <c r="R93" s="108"/>
      <c r="S93" s="108"/>
      <c r="T93" s="108"/>
      <c r="U93" s="347"/>
      <c r="V93" s="109"/>
    </row>
    <row r="94" spans="1:22" ht="35.1" customHeight="1">
      <c r="A94" s="343"/>
      <c r="B94" s="343"/>
      <c r="C94" s="344"/>
      <c r="D94" s="105" t="s">
        <v>118</v>
      </c>
      <c r="E94" s="224">
        <v>3</v>
      </c>
      <c r="F94" s="114" t="s">
        <v>856</v>
      </c>
      <c r="G94" s="345"/>
      <c r="H94" s="346"/>
      <c r="I94" s="109"/>
      <c r="J94" s="338"/>
      <c r="K94" s="119"/>
      <c r="L94" s="108"/>
      <c r="M94" s="111"/>
      <c r="N94" s="108"/>
      <c r="O94" s="108"/>
      <c r="P94" s="108"/>
      <c r="Q94" s="108"/>
      <c r="R94" s="108"/>
      <c r="S94" s="108"/>
      <c r="T94" s="108"/>
      <c r="U94" s="347"/>
      <c r="V94" s="109"/>
    </row>
    <row r="95" spans="1:22" ht="35.1" customHeight="1">
      <c r="A95" s="343"/>
      <c r="B95" s="343"/>
      <c r="C95" s="344"/>
      <c r="D95" s="105" t="s">
        <v>118</v>
      </c>
      <c r="E95" s="224">
        <v>4</v>
      </c>
      <c r="F95" s="114" t="s">
        <v>525</v>
      </c>
      <c r="G95" s="345"/>
      <c r="H95" s="346"/>
      <c r="I95" s="109"/>
      <c r="J95" s="338"/>
      <c r="K95" s="119"/>
      <c r="L95" s="108"/>
      <c r="M95" s="111"/>
      <c r="N95" s="108"/>
      <c r="O95" s="108"/>
      <c r="P95" s="108"/>
      <c r="Q95" s="108"/>
      <c r="R95" s="108"/>
      <c r="S95" s="108"/>
      <c r="T95" s="108"/>
      <c r="U95" s="347"/>
      <c r="V95" s="109"/>
    </row>
    <row r="96" spans="1:22" ht="35.1" customHeight="1">
      <c r="A96" s="343"/>
      <c r="B96" s="343"/>
      <c r="C96" s="344"/>
      <c r="D96" s="105" t="s">
        <v>119</v>
      </c>
      <c r="E96" s="224">
        <v>5</v>
      </c>
      <c r="F96" s="114" t="s">
        <v>526</v>
      </c>
      <c r="G96" s="345"/>
      <c r="H96" s="346"/>
      <c r="I96" s="109"/>
      <c r="J96" s="339"/>
      <c r="K96" s="120"/>
      <c r="L96" s="108"/>
      <c r="M96" s="111"/>
      <c r="N96" s="108"/>
      <c r="O96" s="108"/>
      <c r="P96" s="108"/>
      <c r="Q96" s="108"/>
      <c r="R96" s="108"/>
      <c r="S96" s="108"/>
      <c r="T96" s="108"/>
      <c r="U96" s="347"/>
      <c r="V96" s="109"/>
    </row>
    <row r="97" spans="1:22" ht="35.1" customHeight="1">
      <c r="A97" s="343">
        <v>22</v>
      </c>
      <c r="B97" s="343" t="s">
        <v>126</v>
      </c>
      <c r="C97" s="344" t="s">
        <v>116</v>
      </c>
      <c r="D97" s="105" t="s">
        <v>120</v>
      </c>
      <c r="E97" s="224">
        <v>1</v>
      </c>
      <c r="F97" s="114" t="s">
        <v>854</v>
      </c>
      <c r="G97" s="345" t="s">
        <v>997</v>
      </c>
      <c r="H97" s="346">
        <v>287.17</v>
      </c>
      <c r="I97" s="109"/>
      <c r="J97" s="347"/>
      <c r="K97" s="347"/>
      <c r="L97" s="152"/>
      <c r="M97" s="152"/>
      <c r="N97" s="152"/>
      <c r="O97" s="152">
        <v>1</v>
      </c>
      <c r="P97" s="108"/>
      <c r="Q97" s="108"/>
      <c r="R97" s="108"/>
      <c r="S97" s="108"/>
      <c r="T97" s="108"/>
      <c r="U97" s="347">
        <v>19.12</v>
      </c>
      <c r="V97" s="109"/>
    </row>
    <row r="98" spans="1:22" ht="35.1" customHeight="1">
      <c r="A98" s="343"/>
      <c r="B98" s="343"/>
      <c r="C98" s="344"/>
      <c r="D98" s="105" t="s">
        <v>121</v>
      </c>
      <c r="E98" s="224">
        <v>2</v>
      </c>
      <c r="F98" s="114" t="s">
        <v>527</v>
      </c>
      <c r="G98" s="345"/>
      <c r="H98" s="346"/>
      <c r="I98" s="1"/>
      <c r="J98" s="347"/>
      <c r="K98" s="347"/>
      <c r="L98" s="152"/>
      <c r="M98" s="152"/>
      <c r="N98" s="152">
        <v>1</v>
      </c>
      <c r="O98" s="108"/>
      <c r="P98" s="108"/>
      <c r="Q98" s="108"/>
      <c r="R98" s="108"/>
      <c r="S98" s="108"/>
      <c r="T98" s="108"/>
      <c r="U98" s="347"/>
      <c r="V98" s="109"/>
    </row>
    <row r="99" spans="1:22" ht="35.1" customHeight="1">
      <c r="A99" s="343"/>
      <c r="B99" s="343"/>
      <c r="C99" s="344"/>
      <c r="D99" s="105" t="s">
        <v>121</v>
      </c>
      <c r="E99" s="224">
        <v>3</v>
      </c>
      <c r="F99" s="114" t="s">
        <v>528</v>
      </c>
      <c r="G99" s="345"/>
      <c r="H99" s="346"/>
      <c r="I99" s="1"/>
      <c r="J99" s="347"/>
      <c r="K99" s="347"/>
      <c r="L99" s="152"/>
      <c r="M99" s="152"/>
      <c r="N99" s="152"/>
      <c r="O99" s="152">
        <v>1</v>
      </c>
      <c r="P99" s="108"/>
      <c r="Q99" s="108"/>
      <c r="R99" s="108"/>
      <c r="S99" s="108"/>
      <c r="T99" s="108"/>
      <c r="U99" s="347"/>
      <c r="V99" s="109"/>
    </row>
    <row r="100" spans="1:22" ht="35.1" customHeight="1">
      <c r="A100" s="343"/>
      <c r="B100" s="343"/>
      <c r="C100" s="344"/>
      <c r="D100" s="105" t="s">
        <v>121</v>
      </c>
      <c r="E100" s="224">
        <v>4</v>
      </c>
      <c r="F100" s="114" t="s">
        <v>529</v>
      </c>
      <c r="G100" s="345"/>
      <c r="H100" s="346"/>
      <c r="I100" s="1"/>
      <c r="J100" s="347"/>
      <c r="K100" s="347"/>
      <c r="L100" s="152"/>
      <c r="M100" s="152"/>
      <c r="N100" s="152">
        <v>1</v>
      </c>
      <c r="O100" s="108"/>
      <c r="P100" s="108"/>
      <c r="Q100" s="108"/>
      <c r="R100" s="108"/>
      <c r="S100" s="108"/>
      <c r="T100" s="108"/>
      <c r="U100" s="347"/>
      <c r="V100" s="109"/>
    </row>
    <row r="101" spans="1:22" ht="35.1" customHeight="1">
      <c r="A101" s="343"/>
      <c r="B101" s="343"/>
      <c r="C101" s="344"/>
      <c r="D101" s="105" t="s">
        <v>122</v>
      </c>
      <c r="E101" s="224">
        <v>5</v>
      </c>
      <c r="F101" s="114" t="s">
        <v>530</v>
      </c>
      <c r="G101" s="345"/>
      <c r="H101" s="346"/>
      <c r="I101" s="109"/>
      <c r="J101" s="347"/>
      <c r="K101" s="347"/>
      <c r="L101" s="152">
        <v>1</v>
      </c>
      <c r="M101" s="111"/>
      <c r="N101" s="108"/>
      <c r="O101" s="108"/>
      <c r="P101" s="108"/>
      <c r="Q101" s="108"/>
      <c r="R101" s="108"/>
      <c r="S101" s="108"/>
      <c r="T101" s="108"/>
      <c r="U101" s="347"/>
      <c r="V101" s="109" t="s">
        <v>991</v>
      </c>
    </row>
    <row r="102" spans="1:22" ht="35.1" customHeight="1">
      <c r="A102" s="343"/>
      <c r="B102" s="343"/>
      <c r="C102" s="344"/>
      <c r="D102" s="105" t="s">
        <v>122</v>
      </c>
      <c r="E102" s="224">
        <v>6</v>
      </c>
      <c r="F102" s="114" t="s">
        <v>531</v>
      </c>
      <c r="G102" s="345"/>
      <c r="H102" s="346"/>
      <c r="I102" s="109">
        <v>1</v>
      </c>
      <c r="J102" s="347"/>
      <c r="K102" s="347"/>
      <c r="L102" s="108"/>
      <c r="M102" s="111"/>
      <c r="N102" s="108"/>
      <c r="O102" s="108"/>
      <c r="P102" s="108"/>
      <c r="Q102" s="108"/>
      <c r="R102" s="108"/>
      <c r="S102" s="108"/>
      <c r="T102" s="108"/>
      <c r="U102" s="347"/>
      <c r="V102" s="109" t="s">
        <v>865</v>
      </c>
    </row>
    <row r="103" spans="1:22" ht="35.1" customHeight="1">
      <c r="A103" s="343">
        <v>23</v>
      </c>
      <c r="B103" s="343" t="s">
        <v>127</v>
      </c>
      <c r="C103" s="344" t="s">
        <v>116</v>
      </c>
      <c r="D103" s="105" t="s">
        <v>130</v>
      </c>
      <c r="E103" s="224">
        <v>1</v>
      </c>
      <c r="F103" s="114" t="s">
        <v>532</v>
      </c>
      <c r="G103" s="345" t="s">
        <v>871</v>
      </c>
      <c r="H103" s="346">
        <v>291.76</v>
      </c>
      <c r="I103" s="109"/>
      <c r="J103" s="337" t="s">
        <v>960</v>
      </c>
      <c r="K103" s="337" t="s">
        <v>950</v>
      </c>
      <c r="L103" s="107"/>
      <c r="M103" s="107"/>
      <c r="N103" s="107">
        <v>1</v>
      </c>
      <c r="O103" s="108"/>
      <c r="P103" s="108"/>
      <c r="Q103" s="108"/>
      <c r="R103" s="108"/>
      <c r="S103" s="108"/>
      <c r="T103" s="108"/>
      <c r="U103" s="347">
        <v>126.61</v>
      </c>
      <c r="V103" s="109"/>
    </row>
    <row r="104" spans="1:22" ht="35.1" customHeight="1">
      <c r="A104" s="343"/>
      <c r="B104" s="343"/>
      <c r="C104" s="344"/>
      <c r="D104" s="105" t="s">
        <v>130</v>
      </c>
      <c r="E104" s="224">
        <v>2</v>
      </c>
      <c r="F104" s="114" t="s">
        <v>533</v>
      </c>
      <c r="G104" s="345"/>
      <c r="H104" s="346"/>
      <c r="I104" s="109"/>
      <c r="J104" s="338"/>
      <c r="K104" s="338"/>
      <c r="L104" s="107"/>
      <c r="M104" s="110"/>
      <c r="N104" s="107"/>
      <c r="O104" s="107"/>
      <c r="P104" s="107"/>
      <c r="Q104" s="107"/>
      <c r="R104" s="107">
        <v>1</v>
      </c>
      <c r="S104" s="108"/>
      <c r="T104" s="108"/>
      <c r="U104" s="347"/>
      <c r="V104" s="109" t="s">
        <v>990</v>
      </c>
    </row>
    <row r="105" spans="1:22" ht="35.1" customHeight="1">
      <c r="A105" s="343"/>
      <c r="B105" s="343"/>
      <c r="C105" s="344"/>
      <c r="D105" s="105" t="s">
        <v>130</v>
      </c>
      <c r="E105" s="224">
        <v>3</v>
      </c>
      <c r="F105" s="114" t="s">
        <v>534</v>
      </c>
      <c r="G105" s="345"/>
      <c r="H105" s="346"/>
      <c r="I105" s="109"/>
      <c r="J105" s="338"/>
      <c r="K105" s="338"/>
      <c r="L105" s="107"/>
      <c r="M105" s="107"/>
      <c r="N105" s="107"/>
      <c r="O105" s="107"/>
      <c r="P105" s="107">
        <v>1</v>
      </c>
      <c r="Q105" s="108"/>
      <c r="R105" s="108"/>
      <c r="S105" s="108"/>
      <c r="T105" s="108"/>
      <c r="U105" s="347"/>
      <c r="V105" s="109" t="s">
        <v>992</v>
      </c>
    </row>
    <row r="106" spans="1:22" ht="35.1" customHeight="1">
      <c r="A106" s="343"/>
      <c r="B106" s="343"/>
      <c r="C106" s="344"/>
      <c r="D106" s="105" t="s">
        <v>131</v>
      </c>
      <c r="E106" s="224">
        <v>4</v>
      </c>
      <c r="F106" s="114" t="s">
        <v>535</v>
      </c>
      <c r="G106" s="345"/>
      <c r="H106" s="346"/>
      <c r="I106" s="109"/>
      <c r="J106" s="338"/>
      <c r="K106" s="338"/>
      <c r="L106" s="107"/>
      <c r="M106" s="110"/>
      <c r="N106" s="110"/>
      <c r="O106" s="110"/>
      <c r="P106" s="110"/>
      <c r="Q106" s="110"/>
      <c r="R106" s="107">
        <v>1</v>
      </c>
      <c r="S106" s="108"/>
      <c r="T106" s="108"/>
      <c r="U106" s="347"/>
      <c r="V106" s="109" t="s">
        <v>940</v>
      </c>
    </row>
    <row r="107" spans="1:22" ht="35.1" customHeight="1">
      <c r="A107" s="343"/>
      <c r="B107" s="343"/>
      <c r="C107" s="344"/>
      <c r="D107" s="105" t="s">
        <v>131</v>
      </c>
      <c r="E107" s="224">
        <v>5</v>
      </c>
      <c r="F107" s="114" t="s">
        <v>536</v>
      </c>
      <c r="G107" s="345"/>
      <c r="H107" s="346"/>
      <c r="I107" s="109"/>
      <c r="J107" s="338"/>
      <c r="K107" s="338"/>
      <c r="L107" s="107"/>
      <c r="M107" s="110"/>
      <c r="N107" s="107"/>
      <c r="O107" s="107"/>
      <c r="P107" s="107"/>
      <c r="Q107" s="107"/>
      <c r="R107" s="107"/>
      <c r="S107" s="107">
        <v>1</v>
      </c>
      <c r="T107" s="108"/>
      <c r="U107" s="347"/>
      <c r="V107" s="109" t="s">
        <v>1039</v>
      </c>
    </row>
    <row r="108" spans="1:22" ht="35.1" customHeight="1">
      <c r="A108" s="343"/>
      <c r="B108" s="343"/>
      <c r="C108" s="344"/>
      <c r="D108" s="105" t="s">
        <v>131</v>
      </c>
      <c r="E108" s="224">
        <v>6</v>
      </c>
      <c r="F108" s="114" t="s">
        <v>537</v>
      </c>
      <c r="G108" s="345"/>
      <c r="H108" s="346"/>
      <c r="I108" s="109"/>
      <c r="J108" s="339"/>
      <c r="K108" s="339"/>
      <c r="L108" s="107"/>
      <c r="M108" s="110"/>
      <c r="N108" s="107"/>
      <c r="O108" s="107"/>
      <c r="P108" s="107"/>
      <c r="Q108" s="107"/>
      <c r="R108" s="107"/>
      <c r="S108" s="107">
        <v>1</v>
      </c>
      <c r="T108" s="108"/>
      <c r="U108" s="347"/>
      <c r="V108" s="109"/>
    </row>
    <row r="109" spans="1:22" ht="35.1" customHeight="1">
      <c r="A109" s="343">
        <v>24</v>
      </c>
      <c r="B109" s="343" t="s">
        <v>128</v>
      </c>
      <c r="C109" s="344" t="s">
        <v>116</v>
      </c>
      <c r="D109" s="105" t="s">
        <v>132</v>
      </c>
      <c r="E109" s="224">
        <v>1</v>
      </c>
      <c r="F109" s="114" t="s">
        <v>538</v>
      </c>
      <c r="G109" s="345" t="s">
        <v>872</v>
      </c>
      <c r="H109" s="348">
        <f>289.53/6*5</f>
        <v>241.27499999999998</v>
      </c>
      <c r="I109" s="109"/>
      <c r="J109" s="337" t="s">
        <v>959</v>
      </c>
      <c r="K109" s="337" t="s">
        <v>950</v>
      </c>
      <c r="L109" s="107"/>
      <c r="M109" s="110"/>
      <c r="N109" s="107"/>
      <c r="O109" s="107"/>
      <c r="P109" s="107"/>
      <c r="Q109" s="107">
        <v>1</v>
      </c>
      <c r="R109" s="108"/>
      <c r="S109" s="108"/>
      <c r="T109" s="108"/>
      <c r="U109" s="347">
        <v>105.48</v>
      </c>
      <c r="V109" s="109"/>
    </row>
    <row r="110" spans="1:22" ht="35.1" customHeight="1">
      <c r="A110" s="343"/>
      <c r="B110" s="343"/>
      <c r="C110" s="344"/>
      <c r="D110" s="105" t="s">
        <v>132</v>
      </c>
      <c r="E110" s="224">
        <v>2</v>
      </c>
      <c r="F110" s="114" t="s">
        <v>539</v>
      </c>
      <c r="G110" s="345"/>
      <c r="H110" s="348"/>
      <c r="I110" s="109"/>
      <c r="J110" s="338"/>
      <c r="K110" s="338"/>
      <c r="L110" s="107"/>
      <c r="M110" s="110"/>
      <c r="N110" s="107"/>
      <c r="O110" s="107"/>
      <c r="P110" s="107"/>
      <c r="Q110" s="107"/>
      <c r="R110" s="107">
        <v>1</v>
      </c>
      <c r="S110" s="108"/>
      <c r="T110" s="108"/>
      <c r="U110" s="347"/>
      <c r="V110" s="109" t="s">
        <v>1040</v>
      </c>
    </row>
    <row r="111" spans="1:22" ht="35.1" customHeight="1">
      <c r="A111" s="343"/>
      <c r="B111" s="343"/>
      <c r="C111" s="344"/>
      <c r="D111" s="105" t="s">
        <v>133</v>
      </c>
      <c r="E111" s="224">
        <v>3</v>
      </c>
      <c r="F111" s="114" t="s">
        <v>540</v>
      </c>
      <c r="G111" s="345"/>
      <c r="H111" s="348"/>
      <c r="I111" s="109"/>
      <c r="J111" s="338"/>
      <c r="K111" s="338"/>
      <c r="L111" s="107"/>
      <c r="M111" s="110"/>
      <c r="N111" s="110"/>
      <c r="O111" s="110"/>
      <c r="P111" s="107">
        <v>1</v>
      </c>
      <c r="Q111" s="108"/>
      <c r="R111" s="108"/>
      <c r="S111" s="108"/>
      <c r="T111" s="108"/>
      <c r="U111" s="347"/>
      <c r="V111" s="109" t="s">
        <v>1039</v>
      </c>
    </row>
    <row r="112" spans="1:22" ht="35.1" customHeight="1">
      <c r="A112" s="343"/>
      <c r="B112" s="343"/>
      <c r="C112" s="344"/>
      <c r="D112" s="105" t="s">
        <v>133</v>
      </c>
      <c r="E112" s="224">
        <v>4</v>
      </c>
      <c r="F112" s="114" t="s">
        <v>541</v>
      </c>
      <c r="G112" s="345"/>
      <c r="H112" s="348"/>
      <c r="I112" s="109"/>
      <c r="J112" s="338"/>
      <c r="K112" s="338"/>
      <c r="L112" s="107"/>
      <c r="M112" s="110"/>
      <c r="N112" s="107"/>
      <c r="O112" s="107"/>
      <c r="P112" s="107"/>
      <c r="Q112" s="107"/>
      <c r="R112" s="107"/>
      <c r="S112" s="107">
        <v>1</v>
      </c>
      <c r="T112" s="108"/>
      <c r="U112" s="347"/>
      <c r="V112" s="109"/>
    </row>
    <row r="113" spans="1:27" ht="35.1" customHeight="1">
      <c r="A113" s="343"/>
      <c r="B113" s="343"/>
      <c r="C113" s="344"/>
      <c r="D113" s="105" t="s">
        <v>134</v>
      </c>
      <c r="E113" s="224">
        <v>5</v>
      </c>
      <c r="F113" s="114" t="s">
        <v>542</v>
      </c>
      <c r="G113" s="345"/>
      <c r="H113" s="348"/>
      <c r="I113" s="109"/>
      <c r="J113" s="339"/>
      <c r="K113" s="339"/>
      <c r="L113" s="107"/>
      <c r="M113" s="110"/>
      <c r="N113" s="107"/>
      <c r="O113" s="107"/>
      <c r="P113" s="107"/>
      <c r="Q113" s="107"/>
      <c r="R113" s="107"/>
      <c r="S113" s="107">
        <v>1</v>
      </c>
      <c r="T113" s="108"/>
      <c r="U113" s="347"/>
      <c r="V113" s="109"/>
    </row>
    <row r="114" spans="1:27" ht="35.1" customHeight="1">
      <c r="A114" s="112">
        <v>25</v>
      </c>
      <c r="B114" s="112" t="s">
        <v>129</v>
      </c>
      <c r="C114" s="113" t="s">
        <v>116</v>
      </c>
      <c r="D114" s="105" t="s">
        <v>135</v>
      </c>
      <c r="E114" s="224">
        <v>1</v>
      </c>
      <c r="F114" s="114" t="s">
        <v>543</v>
      </c>
      <c r="G114" s="122" t="s">
        <v>833</v>
      </c>
      <c r="H114" s="123">
        <v>49.17</v>
      </c>
      <c r="I114" s="109"/>
      <c r="J114" s="116" t="s">
        <v>956</v>
      </c>
      <c r="K114" s="116" t="s">
        <v>950</v>
      </c>
      <c r="L114" s="107"/>
      <c r="M114" s="110"/>
      <c r="N114" s="107"/>
      <c r="O114" s="107"/>
      <c r="P114" s="107"/>
      <c r="Q114" s="107"/>
      <c r="R114" s="107"/>
      <c r="S114" s="107"/>
      <c r="T114" s="107">
        <v>1</v>
      </c>
      <c r="U114" s="144">
        <v>42.98</v>
      </c>
      <c r="V114" s="252" t="s">
        <v>941</v>
      </c>
    </row>
    <row r="115" spans="1:27" ht="35.1" customHeight="1">
      <c r="A115" s="121"/>
      <c r="B115" s="350" t="s">
        <v>22</v>
      </c>
      <c r="C115" s="350"/>
      <c r="D115" s="350"/>
      <c r="E115" s="226">
        <f>E12+E18+E22+E26+E30+E33+E34+E39+E44+E49+E53+E57+E62+E66+E70+E75+E79+E82+E86+E91+E96+E102+E108+E113+E114</f>
        <v>107</v>
      </c>
      <c r="F115" s="131"/>
      <c r="G115" s="124"/>
      <c r="H115" s="125">
        <f>H8+H13+H19+H23+H27+H31+H34+H35+H40+H45+H50+H54+H58+H63+H67+H71+H76+H80+H83+H87+H92+H97+H103+H109+H114</f>
        <v>5277.099666666667</v>
      </c>
      <c r="I115" s="126">
        <f>SUM(I8:I114)</f>
        <v>17</v>
      </c>
      <c r="J115" s="126"/>
      <c r="K115" s="126"/>
      <c r="L115" s="126">
        <f t="shared" ref="L115:U115" si="0">SUM(L8:L114)</f>
        <v>1</v>
      </c>
      <c r="M115" s="126">
        <f t="shared" si="0"/>
        <v>0</v>
      </c>
      <c r="N115" s="126">
        <f t="shared" si="0"/>
        <v>8</v>
      </c>
      <c r="O115" s="126">
        <f t="shared" si="0"/>
        <v>4</v>
      </c>
      <c r="P115" s="126">
        <f t="shared" si="0"/>
        <v>6</v>
      </c>
      <c r="Q115" s="126">
        <f t="shared" si="0"/>
        <v>3</v>
      </c>
      <c r="R115" s="126">
        <f>SUM(R8:R114)</f>
        <v>8</v>
      </c>
      <c r="S115" s="126">
        <f>SUM(S8:S114)</f>
        <v>25</v>
      </c>
      <c r="T115" s="126">
        <f t="shared" si="0"/>
        <v>1</v>
      </c>
      <c r="U115" s="126">
        <f t="shared" si="0"/>
        <v>1176.31</v>
      </c>
      <c r="V115" s="106"/>
      <c r="AA115">
        <f>107-34</f>
        <v>73</v>
      </c>
    </row>
    <row r="116" spans="1:27" ht="57.75" customHeight="1">
      <c r="A116" s="342" t="s">
        <v>930</v>
      </c>
      <c r="B116" s="342"/>
      <c r="C116" s="342"/>
      <c r="D116" s="342"/>
      <c r="E116" s="342"/>
      <c r="F116" s="342"/>
      <c r="G116" s="342"/>
      <c r="H116" s="342"/>
      <c r="I116" s="342"/>
      <c r="J116" s="342"/>
      <c r="K116" s="342"/>
      <c r="L116" s="342"/>
      <c r="M116" s="342"/>
      <c r="N116" s="342"/>
      <c r="O116" s="342"/>
      <c r="P116" s="342"/>
      <c r="Q116" s="342"/>
      <c r="R116" s="342"/>
      <c r="S116" s="342"/>
      <c r="T116" s="342"/>
      <c r="U116" s="342"/>
      <c r="V116" s="342"/>
    </row>
    <row r="117" spans="1:27" ht="37.5">
      <c r="A117" s="114" t="s">
        <v>0</v>
      </c>
      <c r="B117" s="114" t="s">
        <v>1</v>
      </c>
      <c r="C117" s="114" t="s">
        <v>2</v>
      </c>
      <c r="D117" s="340" t="s">
        <v>3</v>
      </c>
      <c r="E117" s="341"/>
      <c r="F117" s="114" t="s">
        <v>4</v>
      </c>
      <c r="G117" s="127"/>
      <c r="H117" s="128"/>
      <c r="I117" s="128"/>
      <c r="J117" s="129"/>
      <c r="K117" s="129"/>
      <c r="L117" s="128"/>
      <c r="M117" s="128"/>
      <c r="N117" s="128"/>
      <c r="O117" s="128"/>
      <c r="P117" s="128"/>
      <c r="Q117" s="128"/>
      <c r="R117" s="128"/>
      <c r="S117" s="128"/>
      <c r="T117" s="128"/>
      <c r="U117" s="151"/>
      <c r="V117" s="128"/>
    </row>
    <row r="118" spans="1:27" ht="18.75">
      <c r="A118" s="105">
        <v>1</v>
      </c>
      <c r="B118" s="105" t="s">
        <v>71</v>
      </c>
      <c r="C118" s="121" t="s">
        <v>79</v>
      </c>
      <c r="D118" s="340" t="s">
        <v>904</v>
      </c>
      <c r="E118" s="341"/>
      <c r="F118" s="114" t="s">
        <v>905</v>
      </c>
      <c r="G118" s="127"/>
      <c r="H118" s="128"/>
      <c r="I118" s="128"/>
      <c r="J118" s="129"/>
      <c r="K118" s="129"/>
      <c r="L118" s="128"/>
      <c r="M118" s="128"/>
      <c r="N118" s="128"/>
      <c r="O118" s="128"/>
      <c r="P118" s="128"/>
      <c r="Q118" s="128"/>
      <c r="R118" s="128"/>
      <c r="S118" s="128"/>
      <c r="T118" s="128"/>
      <c r="U118" s="151"/>
      <c r="V118" s="128"/>
    </row>
    <row r="119" spans="1:27" ht="37.5">
      <c r="A119" s="105">
        <v>2</v>
      </c>
      <c r="B119" s="105" t="s">
        <v>72</v>
      </c>
      <c r="C119" s="121" t="s">
        <v>79</v>
      </c>
      <c r="D119" s="340" t="s">
        <v>65</v>
      </c>
      <c r="E119" s="341"/>
      <c r="F119" s="114" t="s">
        <v>885</v>
      </c>
      <c r="G119" s="127"/>
      <c r="H119" s="128"/>
      <c r="I119" s="128"/>
      <c r="J119" s="129"/>
      <c r="K119" s="129"/>
      <c r="L119" s="128"/>
      <c r="M119" s="128"/>
      <c r="N119" s="128"/>
      <c r="O119" s="128"/>
      <c r="P119" s="128"/>
      <c r="Q119" s="128"/>
      <c r="R119" s="128"/>
      <c r="S119" s="128"/>
      <c r="T119" s="128"/>
      <c r="U119" s="151"/>
      <c r="V119" s="128"/>
    </row>
    <row r="120" spans="1:27" ht="18.75">
      <c r="A120" s="105">
        <v>3</v>
      </c>
      <c r="B120" s="105" t="s">
        <v>74</v>
      </c>
      <c r="C120" s="121" t="s">
        <v>79</v>
      </c>
      <c r="D120" s="340" t="s">
        <v>68</v>
      </c>
      <c r="E120" s="341"/>
      <c r="F120" s="114" t="s">
        <v>906</v>
      </c>
      <c r="G120" s="127"/>
      <c r="H120" s="128"/>
      <c r="I120" s="128"/>
      <c r="J120" s="129"/>
      <c r="K120" s="129"/>
      <c r="L120" s="128"/>
      <c r="M120" s="128"/>
      <c r="N120" s="128"/>
      <c r="O120" s="128"/>
      <c r="P120" s="128"/>
      <c r="Q120" s="128"/>
      <c r="R120" s="128"/>
      <c r="S120" s="128"/>
      <c r="T120" s="128"/>
      <c r="U120" s="151"/>
      <c r="V120" s="128"/>
    </row>
    <row r="121" spans="1:27" ht="18.75">
      <c r="A121" s="105">
        <v>4</v>
      </c>
      <c r="B121" s="105" t="s">
        <v>74</v>
      </c>
      <c r="C121" s="121" t="s">
        <v>79</v>
      </c>
      <c r="D121" s="340" t="s">
        <v>907</v>
      </c>
      <c r="E121" s="341"/>
      <c r="F121" s="114" t="s">
        <v>908</v>
      </c>
      <c r="G121" s="127"/>
      <c r="H121" s="128"/>
      <c r="I121" s="128"/>
      <c r="J121" s="129"/>
      <c r="K121" s="129"/>
      <c r="L121" s="128"/>
      <c r="M121" s="128"/>
      <c r="N121" s="128"/>
      <c r="O121" s="128"/>
      <c r="P121" s="128"/>
      <c r="Q121" s="128"/>
      <c r="R121" s="128"/>
      <c r="S121" s="128"/>
      <c r="T121" s="128"/>
      <c r="U121" s="151"/>
      <c r="V121" s="128"/>
    </row>
    <row r="122" spans="1:27" ht="18.75">
      <c r="A122" s="105">
        <v>5</v>
      </c>
      <c r="B122" s="105" t="s">
        <v>83</v>
      </c>
      <c r="C122" s="121" t="s">
        <v>80</v>
      </c>
      <c r="D122" s="340" t="s">
        <v>92</v>
      </c>
      <c r="E122" s="341"/>
      <c r="F122" s="114" t="s">
        <v>909</v>
      </c>
      <c r="G122" s="127"/>
      <c r="H122" s="128"/>
      <c r="I122" s="128"/>
      <c r="J122" s="129"/>
      <c r="K122" s="129"/>
      <c r="L122" s="128"/>
      <c r="M122" s="128"/>
      <c r="N122" s="128"/>
      <c r="O122" s="128"/>
      <c r="P122" s="128"/>
      <c r="Q122" s="128"/>
      <c r="R122" s="128"/>
      <c r="S122" s="128"/>
      <c r="T122" s="128"/>
      <c r="U122" s="151"/>
      <c r="V122" s="128"/>
    </row>
    <row r="123" spans="1:27" ht="37.5">
      <c r="A123" s="105">
        <v>6</v>
      </c>
      <c r="B123" s="105" t="s">
        <v>128</v>
      </c>
      <c r="C123" s="121" t="s">
        <v>116</v>
      </c>
      <c r="D123" s="340" t="s">
        <v>133</v>
      </c>
      <c r="E123" s="341"/>
      <c r="F123" s="114" t="s">
        <v>910</v>
      </c>
      <c r="G123" s="127"/>
      <c r="H123" s="128"/>
      <c r="I123" s="128"/>
      <c r="J123" s="129"/>
      <c r="K123" s="129"/>
      <c r="L123" s="128"/>
      <c r="M123" s="128"/>
      <c r="N123" s="128"/>
      <c r="O123" s="128"/>
      <c r="P123" s="128"/>
      <c r="Q123" s="128"/>
      <c r="R123" s="128"/>
      <c r="S123" s="128"/>
      <c r="T123" s="128"/>
      <c r="U123" s="151"/>
      <c r="V123" s="128"/>
    </row>
  </sheetData>
  <mergeCells count="218">
    <mergeCell ref="U27:U30"/>
    <mergeCell ref="U31:U33"/>
    <mergeCell ref="T6:T7"/>
    <mergeCell ref="A58:A62"/>
    <mergeCell ref="A63:A66"/>
    <mergeCell ref="B63:B66"/>
    <mergeCell ref="C63:C66"/>
    <mergeCell ref="G63:G66"/>
    <mergeCell ref="A35:A39"/>
    <mergeCell ref="G40:G44"/>
    <mergeCell ref="B58:B62"/>
    <mergeCell ref="C58:C62"/>
    <mergeCell ref="G58:G62"/>
    <mergeCell ref="G50:G53"/>
    <mergeCell ref="C54:C57"/>
    <mergeCell ref="G54:G57"/>
    <mergeCell ref="A45:A49"/>
    <mergeCell ref="B45:B49"/>
    <mergeCell ref="C45:C49"/>
    <mergeCell ref="G45:G49"/>
    <mergeCell ref="A50:A53"/>
    <mergeCell ref="U8:U12"/>
    <mergeCell ref="U13:U18"/>
    <mergeCell ref="A8:A12"/>
    <mergeCell ref="A1:V1"/>
    <mergeCell ref="A2:V2"/>
    <mergeCell ref="V5:V7"/>
    <mergeCell ref="I6:I7"/>
    <mergeCell ref="L6:L7"/>
    <mergeCell ref="M6:M7"/>
    <mergeCell ref="N6:N7"/>
    <mergeCell ref="A5:A7"/>
    <mergeCell ref="B5:B7"/>
    <mergeCell ref="C5:C7"/>
    <mergeCell ref="A4:N4"/>
    <mergeCell ref="O4:V4"/>
    <mergeCell ref="D5:D7"/>
    <mergeCell ref="E5:E7"/>
    <mergeCell ref="U5:U7"/>
    <mergeCell ref="I5:T5"/>
    <mergeCell ref="O6:P6"/>
    <mergeCell ref="H5:H7"/>
    <mergeCell ref="J6:J7"/>
    <mergeCell ref="K6:K7"/>
    <mergeCell ref="A3:U3"/>
    <mergeCell ref="G8:G12"/>
    <mergeCell ref="H8:H12"/>
    <mergeCell ref="A13:A18"/>
    <mergeCell ref="B13:B18"/>
    <mergeCell ref="A27:A30"/>
    <mergeCell ref="B27:B30"/>
    <mergeCell ref="C27:C30"/>
    <mergeCell ref="G27:G30"/>
    <mergeCell ref="H27:H30"/>
    <mergeCell ref="A23:A26"/>
    <mergeCell ref="B23:B26"/>
    <mergeCell ref="C23:C26"/>
    <mergeCell ref="G23:G26"/>
    <mergeCell ref="H23:H26"/>
    <mergeCell ref="B8:B12"/>
    <mergeCell ref="C8:C12"/>
    <mergeCell ref="U19:U22"/>
    <mergeCell ref="U23:U26"/>
    <mergeCell ref="B115:D115"/>
    <mergeCell ref="Q6:R6"/>
    <mergeCell ref="S6:S7"/>
    <mergeCell ref="G5:G7"/>
    <mergeCell ref="C13:C18"/>
    <mergeCell ref="G13:G18"/>
    <mergeCell ref="H13:H18"/>
    <mergeCell ref="B19:B22"/>
    <mergeCell ref="C19:C22"/>
    <mergeCell ref="G19:G22"/>
    <mergeCell ref="H19:H22"/>
    <mergeCell ref="H40:H44"/>
    <mergeCell ref="C40:C44"/>
    <mergeCell ref="H54:H57"/>
    <mergeCell ref="H58:H62"/>
    <mergeCell ref="F5:F7"/>
    <mergeCell ref="B35:B39"/>
    <mergeCell ref="C35:C39"/>
    <mergeCell ref="G35:G39"/>
    <mergeCell ref="H35:H39"/>
    <mergeCell ref="H50:H53"/>
    <mergeCell ref="H45:H49"/>
    <mergeCell ref="U67:U70"/>
    <mergeCell ref="U63:U66"/>
    <mergeCell ref="C71:C75"/>
    <mergeCell ref="B31:B33"/>
    <mergeCell ref="C31:C33"/>
    <mergeCell ref="G31:G33"/>
    <mergeCell ref="H63:H66"/>
    <mergeCell ref="U58:U62"/>
    <mergeCell ref="U54:U57"/>
    <mergeCell ref="U35:U39"/>
    <mergeCell ref="U40:U44"/>
    <mergeCell ref="U45:U49"/>
    <mergeCell ref="U50:U53"/>
    <mergeCell ref="G67:G70"/>
    <mergeCell ref="H67:H70"/>
    <mergeCell ref="U71:U75"/>
    <mergeCell ref="B40:B44"/>
    <mergeCell ref="B67:B70"/>
    <mergeCell ref="C67:C70"/>
    <mergeCell ref="B50:B53"/>
    <mergeCell ref="C50:C53"/>
    <mergeCell ref="J31:J33"/>
    <mergeCell ref="K31:K33"/>
    <mergeCell ref="J35:J39"/>
    <mergeCell ref="A54:A57"/>
    <mergeCell ref="B54:B57"/>
    <mergeCell ref="A19:A22"/>
    <mergeCell ref="A71:A75"/>
    <mergeCell ref="B71:B75"/>
    <mergeCell ref="G71:G75"/>
    <mergeCell ref="H71:H75"/>
    <mergeCell ref="A67:A70"/>
    <mergeCell ref="A40:A44"/>
    <mergeCell ref="A31:A33"/>
    <mergeCell ref="H31:H33"/>
    <mergeCell ref="A76:A79"/>
    <mergeCell ref="B76:B79"/>
    <mergeCell ref="C76:C79"/>
    <mergeCell ref="G76:G79"/>
    <mergeCell ref="H76:H79"/>
    <mergeCell ref="U76:U79"/>
    <mergeCell ref="A80:A82"/>
    <mergeCell ref="B80:B82"/>
    <mergeCell ref="C80:C82"/>
    <mergeCell ref="G80:G82"/>
    <mergeCell ref="H80:H82"/>
    <mergeCell ref="U80:U82"/>
    <mergeCell ref="J80:J82"/>
    <mergeCell ref="K80:K82"/>
    <mergeCell ref="A92:A96"/>
    <mergeCell ref="B92:B96"/>
    <mergeCell ref="C92:C96"/>
    <mergeCell ref="G92:G96"/>
    <mergeCell ref="H92:H96"/>
    <mergeCell ref="U92:U96"/>
    <mergeCell ref="A97:A102"/>
    <mergeCell ref="G97:G102"/>
    <mergeCell ref="H97:H102"/>
    <mergeCell ref="U97:U102"/>
    <mergeCell ref="B97:B102"/>
    <mergeCell ref="C97:C102"/>
    <mergeCell ref="J92:J96"/>
    <mergeCell ref="J97:J102"/>
    <mergeCell ref="K97:K102"/>
    <mergeCell ref="A83:A86"/>
    <mergeCell ref="B83:B86"/>
    <mergeCell ref="C83:C86"/>
    <mergeCell ref="G83:G86"/>
    <mergeCell ref="H83:H86"/>
    <mergeCell ref="U83:U86"/>
    <mergeCell ref="A87:A91"/>
    <mergeCell ref="B87:B91"/>
    <mergeCell ref="C87:C91"/>
    <mergeCell ref="G87:G91"/>
    <mergeCell ref="H87:H91"/>
    <mergeCell ref="U87:U91"/>
    <mergeCell ref="J83:J86"/>
    <mergeCell ref="K83:K86"/>
    <mergeCell ref="J87:J91"/>
    <mergeCell ref="K87:K91"/>
    <mergeCell ref="D117:E117"/>
    <mergeCell ref="D118:E118"/>
    <mergeCell ref="D119:E119"/>
    <mergeCell ref="D120:E120"/>
    <mergeCell ref="D121:E121"/>
    <mergeCell ref="D122:E122"/>
    <mergeCell ref="D123:E123"/>
    <mergeCell ref="A116:V116"/>
    <mergeCell ref="A103:A108"/>
    <mergeCell ref="B103:B108"/>
    <mergeCell ref="C103:C108"/>
    <mergeCell ref="G103:G108"/>
    <mergeCell ref="H103:H108"/>
    <mergeCell ref="U103:U108"/>
    <mergeCell ref="A109:A113"/>
    <mergeCell ref="B109:B113"/>
    <mergeCell ref="C109:C113"/>
    <mergeCell ref="G109:G113"/>
    <mergeCell ref="H109:H113"/>
    <mergeCell ref="U109:U113"/>
    <mergeCell ref="J103:J108"/>
    <mergeCell ref="K103:K108"/>
    <mergeCell ref="J109:J113"/>
    <mergeCell ref="K109:K113"/>
    <mergeCell ref="J8:J12"/>
    <mergeCell ref="K8:K12"/>
    <mergeCell ref="J13:J18"/>
    <mergeCell ref="K13:K18"/>
    <mergeCell ref="J19:J22"/>
    <mergeCell ref="K19:K22"/>
    <mergeCell ref="J23:J26"/>
    <mergeCell ref="K23:K26"/>
    <mergeCell ref="J27:J30"/>
    <mergeCell ref="K27:K30"/>
    <mergeCell ref="K35:K39"/>
    <mergeCell ref="J40:J44"/>
    <mergeCell ref="K40:K44"/>
    <mergeCell ref="J45:J49"/>
    <mergeCell ref="K45:K49"/>
    <mergeCell ref="J50:J53"/>
    <mergeCell ref="K50:K53"/>
    <mergeCell ref="J54:J57"/>
    <mergeCell ref="K54:K57"/>
    <mergeCell ref="J58:J62"/>
    <mergeCell ref="K58:K62"/>
    <mergeCell ref="J63:J66"/>
    <mergeCell ref="K63:K66"/>
    <mergeCell ref="J67:J70"/>
    <mergeCell ref="K67:K70"/>
    <mergeCell ref="J71:J75"/>
    <mergeCell ref="K71:K75"/>
    <mergeCell ref="J76:J79"/>
    <mergeCell ref="K76:K79"/>
  </mergeCells>
  <pageMargins left="0.15748031496063" right="0.118110236220472" top="0.118110236220472" bottom="0.15748031496063" header="0.118110236220472" footer="0.118110236220472"/>
  <pageSetup paperSize="9" scale="70" orientation="landscape" r:id="rId1"/>
  <headerFooter differentOddEven="1" scaleWithDoc="0" alignWithMargins="0">
    <firstFooter>&amp;C3</firstFooter>
  </headerFooter>
  <rowBreaks count="6" manualBreakCount="6">
    <brk id="30" max="19" man="1"/>
    <brk id="49" max="21" man="1"/>
    <brk id="62" max="21" man="1"/>
    <brk id="82" max="21" man="1"/>
    <brk id="102" max="21" man="1"/>
    <brk id="11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Y81"/>
  <sheetViews>
    <sheetView zoomScale="86" zoomScaleNormal="86" workbookViewId="0">
      <pane xSplit="1" ySplit="7" topLeftCell="B17" activePane="bottomRight" state="frozen"/>
      <selection pane="topRight" activeCell="B1" sqref="B1"/>
      <selection pane="bottomLeft" activeCell="A8" sqref="A8"/>
      <selection pane="bottomRight" activeCell="U20" sqref="U20:U24"/>
    </sheetView>
  </sheetViews>
  <sheetFormatPr defaultRowHeight="15"/>
  <cols>
    <col min="1" max="1" width="3.85546875" customWidth="1"/>
    <col min="2" max="2" width="10.42578125" style="244" customWidth="1"/>
    <col min="3" max="3" width="12.7109375" style="241" bestFit="1" customWidth="1"/>
    <col min="4" max="4" width="13.28515625" customWidth="1"/>
    <col min="5" max="5" width="4.140625" style="231" customWidth="1"/>
    <col min="6" max="6" width="16.42578125" customWidth="1"/>
    <col min="7" max="7" width="17.7109375" customWidth="1"/>
    <col min="8" max="8" width="10.28515625" customWidth="1"/>
    <col min="9" max="9" width="2.42578125" hidden="1" customWidth="1"/>
    <col min="10" max="10" width="11.140625" customWidth="1"/>
    <col min="11" max="11" width="10.28515625" customWidth="1"/>
    <col min="12" max="12" width="3.7109375" customWidth="1"/>
    <col min="13" max="13" width="4.42578125" customWidth="1"/>
    <col min="14" max="14" width="2.7109375" customWidth="1"/>
    <col min="15" max="15" width="2.42578125" customWidth="1"/>
    <col min="16" max="16" width="3.85546875" customWidth="1"/>
    <col min="17" max="17" width="2.42578125" customWidth="1"/>
    <col min="18" max="18" width="3.7109375" customWidth="1"/>
    <col min="19" max="19" width="4.85546875" customWidth="1"/>
    <col min="20" max="20" width="4.28515625" customWidth="1"/>
    <col min="21" max="21" width="7.5703125" customWidth="1"/>
    <col min="22" max="22" width="11" style="262" customWidth="1"/>
  </cols>
  <sheetData>
    <row r="1" spans="1:25" ht="18" customHeight="1">
      <c r="A1" s="398" t="s">
        <v>19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400"/>
    </row>
    <row r="2" spans="1:25" ht="17.25" customHeight="1">
      <c r="A2" s="361" t="s">
        <v>1030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</row>
    <row r="3" spans="1:25" ht="18.75" customHeight="1">
      <c r="A3" s="410" t="s">
        <v>32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2"/>
      <c r="T3" s="250" t="str">
        <f>Summary!V3</f>
        <v>Date:-31.05.2014</v>
      </c>
      <c r="U3" s="253"/>
      <c r="V3" s="261"/>
      <c r="Y3" s="3"/>
    </row>
    <row r="4" spans="1:25" ht="47.25" customHeight="1">
      <c r="A4" s="403" t="s">
        <v>1014</v>
      </c>
      <c r="B4" s="403"/>
      <c r="C4" s="403"/>
      <c r="D4" s="403"/>
      <c r="E4" s="403"/>
      <c r="F4" s="403"/>
      <c r="G4" s="403"/>
      <c r="H4" s="404" t="s">
        <v>41</v>
      </c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4"/>
      <c r="V4" s="404"/>
    </row>
    <row r="5" spans="1:25" ht="15" customHeight="1">
      <c r="A5" s="309" t="s">
        <v>0</v>
      </c>
      <c r="B5" s="309" t="s">
        <v>1</v>
      </c>
      <c r="C5" s="309" t="s">
        <v>2</v>
      </c>
      <c r="D5" s="309" t="s">
        <v>3</v>
      </c>
      <c r="E5" s="309" t="s">
        <v>0</v>
      </c>
      <c r="F5" s="309" t="s">
        <v>4</v>
      </c>
      <c r="G5" s="309" t="s">
        <v>5</v>
      </c>
      <c r="H5" s="309" t="s">
        <v>994</v>
      </c>
      <c r="I5" s="405" t="s">
        <v>16</v>
      </c>
      <c r="J5" s="405"/>
      <c r="K5" s="405"/>
      <c r="L5" s="405"/>
      <c r="M5" s="405"/>
      <c r="N5" s="405"/>
      <c r="O5" s="405"/>
      <c r="P5" s="405"/>
      <c r="Q5" s="405"/>
      <c r="R5" s="405"/>
      <c r="S5" s="405"/>
      <c r="T5" s="405"/>
      <c r="U5" s="309" t="s">
        <v>20</v>
      </c>
      <c r="V5" s="309" t="s">
        <v>14</v>
      </c>
    </row>
    <row r="6" spans="1:25" ht="24" customHeight="1">
      <c r="A6" s="309"/>
      <c r="B6" s="309"/>
      <c r="C6" s="309"/>
      <c r="D6" s="309"/>
      <c r="E6" s="309"/>
      <c r="F6" s="309"/>
      <c r="G6" s="309"/>
      <c r="H6" s="309"/>
      <c r="I6" s="406" t="s">
        <v>7</v>
      </c>
      <c r="J6" s="309" t="s">
        <v>947</v>
      </c>
      <c r="K6" s="309" t="s">
        <v>948</v>
      </c>
      <c r="L6" s="407" t="s">
        <v>15</v>
      </c>
      <c r="M6" s="408" t="s">
        <v>10</v>
      </c>
      <c r="N6" s="309" t="s">
        <v>9</v>
      </c>
      <c r="O6" s="401" t="s">
        <v>17</v>
      </c>
      <c r="P6" s="401"/>
      <c r="Q6" s="309" t="s">
        <v>18</v>
      </c>
      <c r="R6" s="309"/>
      <c r="S6" s="402" t="s">
        <v>13</v>
      </c>
      <c r="T6" s="409" t="s">
        <v>8</v>
      </c>
      <c r="U6" s="309"/>
      <c r="V6" s="309"/>
    </row>
    <row r="7" spans="1:25" ht="27" customHeight="1">
      <c r="A7" s="309"/>
      <c r="B7" s="309"/>
      <c r="C7" s="309"/>
      <c r="D7" s="309"/>
      <c r="E7" s="309"/>
      <c r="F7" s="309"/>
      <c r="G7" s="309"/>
      <c r="H7" s="309"/>
      <c r="I7" s="406"/>
      <c r="J7" s="309"/>
      <c r="K7" s="309"/>
      <c r="L7" s="407"/>
      <c r="M7" s="408"/>
      <c r="N7" s="309"/>
      <c r="O7" s="52" t="s">
        <v>11</v>
      </c>
      <c r="P7" s="52" t="s">
        <v>12</v>
      </c>
      <c r="Q7" s="52" t="s">
        <v>11</v>
      </c>
      <c r="R7" s="52" t="s">
        <v>12</v>
      </c>
      <c r="S7" s="402"/>
      <c r="T7" s="409"/>
      <c r="U7" s="309"/>
      <c r="V7" s="309"/>
    </row>
    <row r="8" spans="1:25" ht="24.75" customHeight="1">
      <c r="A8" s="373">
        <v>1</v>
      </c>
      <c r="B8" s="373" t="s">
        <v>201</v>
      </c>
      <c r="C8" s="373" t="s">
        <v>208</v>
      </c>
      <c r="D8" s="22" t="s">
        <v>211</v>
      </c>
      <c r="E8" s="232">
        <v>1</v>
      </c>
      <c r="F8" s="56" t="s">
        <v>544</v>
      </c>
      <c r="G8" s="373" t="s">
        <v>837</v>
      </c>
      <c r="H8" s="374">
        <v>192.62</v>
      </c>
      <c r="I8" s="57"/>
      <c r="J8" s="374" t="s">
        <v>961</v>
      </c>
      <c r="K8" s="374" t="s">
        <v>950</v>
      </c>
      <c r="L8" s="67"/>
      <c r="M8" s="68"/>
      <c r="N8" s="66"/>
      <c r="O8" s="66"/>
      <c r="P8" s="66"/>
      <c r="Q8" s="66"/>
      <c r="R8" s="66"/>
      <c r="S8" s="83"/>
      <c r="T8" s="66">
        <v>1</v>
      </c>
      <c r="U8" s="373">
        <v>134.9</v>
      </c>
      <c r="V8" s="259"/>
    </row>
    <row r="9" spans="1:25" ht="24">
      <c r="A9" s="373"/>
      <c r="B9" s="373"/>
      <c r="C9" s="373"/>
      <c r="D9" s="22" t="s">
        <v>211</v>
      </c>
      <c r="E9" s="232">
        <v>2</v>
      </c>
      <c r="F9" s="56" t="s">
        <v>545</v>
      </c>
      <c r="G9" s="373"/>
      <c r="H9" s="374"/>
      <c r="I9" s="57"/>
      <c r="J9" s="374"/>
      <c r="K9" s="374"/>
      <c r="L9" s="67"/>
      <c r="M9" s="68"/>
      <c r="N9" s="66"/>
      <c r="O9" s="66"/>
      <c r="P9" s="66"/>
      <c r="Q9" s="66"/>
      <c r="R9" s="66"/>
      <c r="S9" s="83"/>
      <c r="T9" s="66">
        <v>1</v>
      </c>
      <c r="U9" s="373"/>
      <c r="V9" s="259" t="s">
        <v>986</v>
      </c>
    </row>
    <row r="10" spans="1:25" ht="24">
      <c r="A10" s="373"/>
      <c r="B10" s="373"/>
      <c r="C10" s="373"/>
      <c r="D10" s="22" t="s">
        <v>211</v>
      </c>
      <c r="E10" s="232">
        <v>3</v>
      </c>
      <c r="F10" s="56" t="s">
        <v>858</v>
      </c>
      <c r="G10" s="373"/>
      <c r="H10" s="374"/>
      <c r="I10" s="57">
        <v>1</v>
      </c>
      <c r="J10" s="374"/>
      <c r="K10" s="374"/>
      <c r="L10" s="71"/>
      <c r="M10" s="72"/>
      <c r="N10" s="69"/>
      <c r="O10" s="69"/>
      <c r="P10" s="69"/>
      <c r="Q10" s="69"/>
      <c r="R10" s="69"/>
      <c r="S10" s="70"/>
      <c r="T10" s="69"/>
      <c r="U10" s="373"/>
      <c r="V10" s="259" t="s">
        <v>1042</v>
      </c>
    </row>
    <row r="11" spans="1:25" ht="23.25">
      <c r="A11" s="373"/>
      <c r="B11" s="373"/>
      <c r="C11" s="373"/>
      <c r="D11" s="22" t="s">
        <v>212</v>
      </c>
      <c r="E11" s="232">
        <v>4</v>
      </c>
      <c r="F11" s="56" t="s">
        <v>546</v>
      </c>
      <c r="G11" s="373"/>
      <c r="H11" s="374"/>
      <c r="I11" s="57"/>
      <c r="J11" s="374"/>
      <c r="K11" s="374"/>
      <c r="L11" s="67"/>
      <c r="M11" s="68"/>
      <c r="N11" s="66"/>
      <c r="O11" s="66"/>
      <c r="P11" s="66"/>
      <c r="Q11" s="66"/>
      <c r="R11" s="66"/>
      <c r="S11" s="83"/>
      <c r="T11" s="66">
        <v>1</v>
      </c>
      <c r="U11" s="373"/>
      <c r="V11" s="259"/>
    </row>
    <row r="12" spans="1:25">
      <c r="A12" s="373">
        <v>2</v>
      </c>
      <c r="B12" s="373" t="s">
        <v>202</v>
      </c>
      <c r="C12" s="373" t="s">
        <v>208</v>
      </c>
      <c r="D12" s="22" t="s">
        <v>213</v>
      </c>
      <c r="E12" s="232">
        <v>1</v>
      </c>
      <c r="F12" s="58" t="s">
        <v>547</v>
      </c>
      <c r="G12" s="373" t="s">
        <v>934</v>
      </c>
      <c r="H12" s="374">
        <v>142.51</v>
      </c>
      <c r="I12" s="57"/>
      <c r="J12" s="390"/>
      <c r="K12" s="390"/>
      <c r="L12" s="71"/>
      <c r="M12" s="72"/>
      <c r="N12" s="69"/>
      <c r="O12" s="69"/>
      <c r="P12" s="69"/>
      <c r="Q12" s="69"/>
      <c r="R12" s="69"/>
      <c r="S12" s="70"/>
      <c r="T12" s="69"/>
      <c r="U12" s="373"/>
      <c r="V12" s="259"/>
    </row>
    <row r="13" spans="1:25" ht="23.25">
      <c r="A13" s="373"/>
      <c r="B13" s="373"/>
      <c r="C13" s="373"/>
      <c r="D13" s="22" t="s">
        <v>214</v>
      </c>
      <c r="E13" s="232">
        <v>2</v>
      </c>
      <c r="F13" s="56" t="s">
        <v>548</v>
      </c>
      <c r="G13" s="373"/>
      <c r="H13" s="374"/>
      <c r="I13" s="57"/>
      <c r="J13" s="391"/>
      <c r="K13" s="391"/>
      <c r="L13" s="71"/>
      <c r="M13" s="72"/>
      <c r="N13" s="69"/>
      <c r="O13" s="69"/>
      <c r="P13" s="69"/>
      <c r="Q13" s="69"/>
      <c r="R13" s="69"/>
      <c r="S13" s="70"/>
      <c r="T13" s="69"/>
      <c r="U13" s="373"/>
      <c r="V13" s="259"/>
    </row>
    <row r="14" spans="1:25" ht="23.25">
      <c r="A14" s="373"/>
      <c r="B14" s="373"/>
      <c r="C14" s="373"/>
      <c r="D14" s="22" t="s">
        <v>208</v>
      </c>
      <c r="E14" s="232">
        <v>3</v>
      </c>
      <c r="F14" s="56" t="s">
        <v>549</v>
      </c>
      <c r="G14" s="373"/>
      <c r="H14" s="374"/>
      <c r="I14" s="57"/>
      <c r="J14" s="392"/>
      <c r="K14" s="391"/>
      <c r="L14" s="71"/>
      <c r="M14" s="72"/>
      <c r="N14" s="69"/>
      <c r="O14" s="69"/>
      <c r="P14" s="69"/>
      <c r="Q14" s="69"/>
      <c r="R14" s="69"/>
      <c r="S14" s="70"/>
      <c r="T14" s="69"/>
      <c r="U14" s="373"/>
      <c r="V14" s="259"/>
    </row>
    <row r="15" spans="1:25" ht="23.25">
      <c r="A15" s="373">
        <v>3</v>
      </c>
      <c r="B15" s="373" t="s">
        <v>203</v>
      </c>
      <c r="C15" s="373" t="s">
        <v>209</v>
      </c>
      <c r="D15" s="22" t="s">
        <v>209</v>
      </c>
      <c r="E15" s="232">
        <v>1</v>
      </c>
      <c r="F15" s="56" t="s">
        <v>550</v>
      </c>
      <c r="G15" s="373" t="s">
        <v>878</v>
      </c>
      <c r="H15" s="374">
        <v>240.54</v>
      </c>
      <c r="I15" s="57"/>
      <c r="J15" s="390" t="s">
        <v>964</v>
      </c>
      <c r="K15" s="374" t="s">
        <v>950</v>
      </c>
      <c r="L15" s="67"/>
      <c r="M15" s="68"/>
      <c r="N15" s="68"/>
      <c r="O15" s="68"/>
      <c r="P15" s="66">
        <v>1</v>
      </c>
      <c r="Q15" s="69"/>
      <c r="R15" s="69"/>
      <c r="S15" s="70"/>
      <c r="T15" s="69"/>
      <c r="U15" s="373">
        <v>44.86</v>
      </c>
      <c r="V15" s="259"/>
    </row>
    <row r="16" spans="1:25" ht="23.25">
      <c r="A16" s="373"/>
      <c r="B16" s="373"/>
      <c r="C16" s="373"/>
      <c r="D16" s="22" t="s">
        <v>215</v>
      </c>
      <c r="E16" s="232">
        <v>2</v>
      </c>
      <c r="F16" s="56" t="s">
        <v>551</v>
      </c>
      <c r="G16" s="373"/>
      <c r="H16" s="374"/>
      <c r="I16" s="57"/>
      <c r="J16" s="391"/>
      <c r="K16" s="374"/>
      <c r="L16" s="67"/>
      <c r="M16" s="68"/>
      <c r="N16" s="66"/>
      <c r="O16" s="66"/>
      <c r="P16" s="66">
        <v>1</v>
      </c>
      <c r="Q16" s="69"/>
      <c r="R16" s="69"/>
      <c r="S16" s="70"/>
      <c r="T16" s="69"/>
      <c r="U16" s="373"/>
      <c r="V16" s="259"/>
    </row>
    <row r="17" spans="1:22" ht="24">
      <c r="A17" s="373"/>
      <c r="B17" s="373"/>
      <c r="C17" s="373"/>
      <c r="D17" s="22" t="s">
        <v>215</v>
      </c>
      <c r="E17" s="232">
        <v>3</v>
      </c>
      <c r="F17" s="56" t="s">
        <v>552</v>
      </c>
      <c r="G17" s="373"/>
      <c r="H17" s="374"/>
      <c r="I17" s="57"/>
      <c r="J17" s="391"/>
      <c r="K17" s="374"/>
      <c r="L17" s="67"/>
      <c r="M17" s="68"/>
      <c r="N17" s="66"/>
      <c r="O17" s="66"/>
      <c r="P17" s="66"/>
      <c r="Q17" s="66"/>
      <c r="R17" s="66">
        <v>1</v>
      </c>
      <c r="S17" s="70"/>
      <c r="T17" s="69"/>
      <c r="U17" s="373"/>
      <c r="V17" s="259" t="s">
        <v>987</v>
      </c>
    </row>
    <row r="18" spans="1:22" ht="35.25" customHeight="1">
      <c r="A18" s="373"/>
      <c r="B18" s="373"/>
      <c r="C18" s="373"/>
      <c r="D18" s="22" t="s">
        <v>215</v>
      </c>
      <c r="E18" s="232">
        <v>4</v>
      </c>
      <c r="F18" s="56" t="s">
        <v>553</v>
      </c>
      <c r="G18" s="373"/>
      <c r="H18" s="374"/>
      <c r="I18" s="57"/>
      <c r="J18" s="391"/>
      <c r="K18" s="374"/>
      <c r="L18" s="67"/>
      <c r="M18" s="67"/>
      <c r="N18" s="67"/>
      <c r="O18" s="66">
        <v>1</v>
      </c>
      <c r="P18" s="69"/>
      <c r="Q18" s="69"/>
      <c r="R18" s="69"/>
      <c r="S18" s="70"/>
      <c r="T18" s="69"/>
      <c r="U18" s="373"/>
      <c r="V18" s="260" t="s">
        <v>988</v>
      </c>
    </row>
    <row r="19" spans="1:22" ht="23.25">
      <c r="A19" s="373"/>
      <c r="B19" s="373"/>
      <c r="C19" s="373"/>
      <c r="D19" s="22" t="s">
        <v>209</v>
      </c>
      <c r="E19" s="232">
        <v>5</v>
      </c>
      <c r="F19" s="56" t="s">
        <v>554</v>
      </c>
      <c r="G19" s="373"/>
      <c r="H19" s="374"/>
      <c r="I19" s="57">
        <v>1</v>
      </c>
      <c r="J19" s="392"/>
      <c r="K19" s="374"/>
      <c r="L19" s="71"/>
      <c r="M19" s="72"/>
      <c r="N19" s="69"/>
      <c r="O19" s="69"/>
      <c r="P19" s="69"/>
      <c r="Q19" s="69"/>
      <c r="R19" s="69"/>
      <c r="S19" s="70"/>
      <c r="T19" s="69"/>
      <c r="U19" s="373"/>
      <c r="V19" s="259"/>
    </row>
    <row r="20" spans="1:22" ht="23.25">
      <c r="A20" s="373">
        <v>4</v>
      </c>
      <c r="B20" s="373" t="s">
        <v>204</v>
      </c>
      <c r="C20" s="373" t="s">
        <v>209</v>
      </c>
      <c r="D20" s="22" t="s">
        <v>216</v>
      </c>
      <c r="E20" s="232">
        <v>1</v>
      </c>
      <c r="F20" s="56" t="s">
        <v>555</v>
      </c>
      <c r="G20" s="373" t="s">
        <v>934</v>
      </c>
      <c r="H20" s="374">
        <f>295.88/6*5</f>
        <v>246.56666666666666</v>
      </c>
      <c r="I20" s="57"/>
      <c r="J20" s="385"/>
      <c r="K20" s="385"/>
      <c r="L20" s="71"/>
      <c r="M20" s="72"/>
      <c r="N20" s="69"/>
      <c r="O20" s="69"/>
      <c r="P20" s="69"/>
      <c r="Q20" s="69"/>
      <c r="R20" s="69"/>
      <c r="S20" s="70"/>
      <c r="T20" s="69"/>
      <c r="U20" s="373"/>
      <c r="V20" s="259"/>
    </row>
    <row r="21" spans="1:22" ht="23.25">
      <c r="A21" s="373"/>
      <c r="B21" s="373"/>
      <c r="C21" s="373"/>
      <c r="D21" s="22" t="s">
        <v>217</v>
      </c>
      <c r="E21" s="232">
        <v>2</v>
      </c>
      <c r="F21" s="56" t="s">
        <v>556</v>
      </c>
      <c r="G21" s="373"/>
      <c r="H21" s="374"/>
      <c r="I21" s="57"/>
      <c r="J21" s="393"/>
      <c r="K21" s="393"/>
      <c r="L21" s="71"/>
      <c r="M21" s="72"/>
      <c r="N21" s="69"/>
      <c r="O21" s="69"/>
      <c r="P21" s="69"/>
      <c r="Q21" s="69"/>
      <c r="R21" s="69"/>
      <c r="S21" s="70"/>
      <c r="T21" s="69"/>
      <c r="U21" s="373"/>
      <c r="V21" s="259"/>
    </row>
    <row r="22" spans="1:22" ht="24" customHeight="1">
      <c r="A22" s="373"/>
      <c r="B22" s="373"/>
      <c r="C22" s="373"/>
      <c r="D22" s="59" t="s">
        <v>219</v>
      </c>
      <c r="E22" s="232">
        <v>3</v>
      </c>
      <c r="F22" s="56" t="s">
        <v>557</v>
      </c>
      <c r="G22" s="373"/>
      <c r="H22" s="374"/>
      <c r="I22" s="57"/>
      <c r="J22" s="393"/>
      <c r="K22" s="393"/>
      <c r="L22" s="71"/>
      <c r="M22" s="72"/>
      <c r="N22" s="69"/>
      <c r="O22" s="69"/>
      <c r="P22" s="69"/>
      <c r="Q22" s="69"/>
      <c r="R22" s="69"/>
      <c r="S22" s="70"/>
      <c r="T22" s="69"/>
      <c r="U22" s="373"/>
      <c r="V22" s="259"/>
    </row>
    <row r="23" spans="1:22" ht="24" customHeight="1">
      <c r="A23" s="373"/>
      <c r="B23" s="373"/>
      <c r="C23" s="373"/>
      <c r="D23" s="59" t="s">
        <v>219</v>
      </c>
      <c r="E23" s="232">
        <v>4</v>
      </c>
      <c r="F23" s="56" t="s">
        <v>226</v>
      </c>
      <c r="G23" s="373"/>
      <c r="H23" s="374"/>
      <c r="I23" s="57"/>
      <c r="J23" s="393"/>
      <c r="K23" s="393"/>
      <c r="L23" s="71"/>
      <c r="M23" s="72"/>
      <c r="N23" s="69"/>
      <c r="O23" s="69"/>
      <c r="P23" s="69"/>
      <c r="Q23" s="69"/>
      <c r="R23" s="69"/>
      <c r="S23" s="70"/>
      <c r="T23" s="69"/>
      <c r="U23" s="373"/>
      <c r="V23" s="259"/>
    </row>
    <row r="24" spans="1:22" ht="26.25" customHeight="1">
      <c r="A24" s="373"/>
      <c r="B24" s="373"/>
      <c r="C24" s="373"/>
      <c r="D24" s="22" t="s">
        <v>220</v>
      </c>
      <c r="E24" s="232">
        <v>5</v>
      </c>
      <c r="F24" s="56" t="s">
        <v>558</v>
      </c>
      <c r="G24" s="373"/>
      <c r="H24" s="374"/>
      <c r="I24" s="57"/>
      <c r="J24" s="386"/>
      <c r="K24" s="386"/>
      <c r="L24" s="71"/>
      <c r="M24" s="72"/>
      <c r="N24" s="69"/>
      <c r="O24" s="69"/>
      <c r="P24" s="69"/>
      <c r="Q24" s="69"/>
      <c r="R24" s="69"/>
      <c r="S24" s="70"/>
      <c r="T24" s="69"/>
      <c r="U24" s="373"/>
      <c r="V24" s="259"/>
    </row>
    <row r="25" spans="1:22" ht="23.25">
      <c r="A25" s="373">
        <v>5</v>
      </c>
      <c r="B25" s="373" t="s">
        <v>205</v>
      </c>
      <c r="C25" s="373" t="s">
        <v>209</v>
      </c>
      <c r="D25" s="22" t="s">
        <v>221</v>
      </c>
      <c r="E25" s="232">
        <v>1</v>
      </c>
      <c r="F25" s="56" t="s">
        <v>559</v>
      </c>
      <c r="G25" s="373" t="s">
        <v>935</v>
      </c>
      <c r="H25" s="374">
        <v>95.12</v>
      </c>
      <c r="I25" s="57"/>
      <c r="J25" s="385"/>
      <c r="K25" s="385"/>
      <c r="L25" s="71"/>
      <c r="M25" s="72"/>
      <c r="N25" s="69"/>
      <c r="O25" s="69"/>
      <c r="P25" s="69"/>
      <c r="Q25" s="69"/>
      <c r="R25" s="69"/>
      <c r="S25" s="70"/>
      <c r="T25" s="69"/>
      <c r="U25" s="373"/>
      <c r="V25" s="259"/>
    </row>
    <row r="26" spans="1:22" ht="23.25">
      <c r="A26" s="373"/>
      <c r="B26" s="373"/>
      <c r="C26" s="373"/>
      <c r="D26" s="22" t="s">
        <v>222</v>
      </c>
      <c r="E26" s="232">
        <v>2</v>
      </c>
      <c r="F26" s="56" t="s">
        <v>560</v>
      </c>
      <c r="G26" s="373"/>
      <c r="H26" s="374"/>
      <c r="I26" s="57"/>
      <c r="J26" s="386"/>
      <c r="K26" s="386"/>
      <c r="L26" s="71"/>
      <c r="M26" s="72"/>
      <c r="N26" s="69"/>
      <c r="O26" s="69"/>
      <c r="P26" s="69"/>
      <c r="Q26" s="69"/>
      <c r="R26" s="69"/>
      <c r="S26" s="70"/>
      <c r="T26" s="69"/>
      <c r="U26" s="373"/>
      <c r="V26" s="259"/>
    </row>
    <row r="27" spans="1:22" ht="23.25">
      <c r="A27" s="373">
        <v>6</v>
      </c>
      <c r="B27" s="373" t="s">
        <v>206</v>
      </c>
      <c r="C27" s="373" t="s">
        <v>210</v>
      </c>
      <c r="D27" s="22" t="s">
        <v>223</v>
      </c>
      <c r="E27" s="232">
        <v>1</v>
      </c>
      <c r="F27" s="56" t="s">
        <v>561</v>
      </c>
      <c r="G27" s="373" t="s">
        <v>935</v>
      </c>
      <c r="H27" s="374">
        <v>186.17</v>
      </c>
      <c r="I27" s="57"/>
      <c r="J27" s="385"/>
      <c r="K27" s="385"/>
      <c r="L27" s="71"/>
      <c r="M27" s="72"/>
      <c r="N27" s="69"/>
      <c r="O27" s="69"/>
      <c r="P27" s="69"/>
      <c r="Q27" s="69"/>
      <c r="R27" s="69"/>
      <c r="S27" s="70"/>
      <c r="T27" s="69"/>
      <c r="U27" s="53"/>
      <c r="V27" s="259"/>
    </row>
    <row r="28" spans="1:22" ht="23.25">
      <c r="A28" s="373"/>
      <c r="B28" s="373"/>
      <c r="C28" s="373"/>
      <c r="D28" s="22" t="s">
        <v>223</v>
      </c>
      <c r="E28" s="232">
        <v>2</v>
      </c>
      <c r="F28" s="56" t="s">
        <v>562</v>
      </c>
      <c r="G28" s="373"/>
      <c r="H28" s="374"/>
      <c r="I28" s="57"/>
      <c r="J28" s="393"/>
      <c r="K28" s="393"/>
      <c r="L28" s="71"/>
      <c r="M28" s="72"/>
      <c r="N28" s="69"/>
      <c r="O28" s="69"/>
      <c r="P28" s="69"/>
      <c r="Q28" s="69"/>
      <c r="R28" s="69"/>
      <c r="S28" s="70"/>
      <c r="T28" s="69"/>
      <c r="U28" s="53"/>
      <c r="V28" s="259"/>
    </row>
    <row r="29" spans="1:22" ht="23.25">
      <c r="A29" s="373"/>
      <c r="B29" s="373"/>
      <c r="C29" s="373"/>
      <c r="D29" s="22" t="s">
        <v>223</v>
      </c>
      <c r="E29" s="232">
        <v>3</v>
      </c>
      <c r="F29" s="56" t="s">
        <v>563</v>
      </c>
      <c r="G29" s="373"/>
      <c r="H29" s="374"/>
      <c r="I29" s="57"/>
      <c r="J29" s="393"/>
      <c r="K29" s="393"/>
      <c r="L29" s="71"/>
      <c r="M29" s="72"/>
      <c r="N29" s="69"/>
      <c r="O29" s="69"/>
      <c r="P29" s="69"/>
      <c r="Q29" s="69"/>
      <c r="R29" s="69"/>
      <c r="S29" s="70"/>
      <c r="T29" s="69"/>
      <c r="U29" s="53"/>
      <c r="V29" s="259"/>
    </row>
    <row r="30" spans="1:22" ht="23.25">
      <c r="A30" s="373"/>
      <c r="B30" s="373"/>
      <c r="C30" s="373"/>
      <c r="D30" s="22" t="s">
        <v>223</v>
      </c>
      <c r="E30" s="235">
        <v>4</v>
      </c>
      <c r="F30" s="56" t="s">
        <v>564</v>
      </c>
      <c r="G30" s="373"/>
      <c r="H30" s="374"/>
      <c r="I30" s="57"/>
      <c r="J30" s="386"/>
      <c r="K30" s="386"/>
      <c r="L30" s="71"/>
      <c r="M30" s="72"/>
      <c r="N30" s="69"/>
      <c r="O30" s="69"/>
      <c r="P30" s="69"/>
      <c r="Q30" s="69"/>
      <c r="R30" s="69"/>
      <c r="S30" s="70"/>
      <c r="T30" s="69"/>
      <c r="U30" s="53"/>
      <c r="V30" s="259"/>
    </row>
    <row r="31" spans="1:22" ht="34.5">
      <c r="A31" s="376">
        <v>7</v>
      </c>
      <c r="B31" s="377" t="s">
        <v>207</v>
      </c>
      <c r="C31" s="378" t="s">
        <v>210</v>
      </c>
      <c r="D31" s="22" t="s">
        <v>224</v>
      </c>
      <c r="E31" s="233">
        <v>1</v>
      </c>
      <c r="F31" s="56" t="s">
        <v>565</v>
      </c>
      <c r="G31" s="373" t="s">
        <v>934</v>
      </c>
      <c r="H31" s="374">
        <v>245.93</v>
      </c>
      <c r="I31" s="24"/>
      <c r="J31" s="331"/>
      <c r="K31" s="331"/>
      <c r="L31" s="73"/>
      <c r="M31" s="73"/>
      <c r="N31" s="73"/>
      <c r="O31" s="74"/>
      <c r="P31" s="74"/>
      <c r="Q31" s="74"/>
      <c r="R31" s="74"/>
      <c r="S31" s="74"/>
      <c r="T31" s="74"/>
      <c r="U31" s="376"/>
      <c r="V31" s="35"/>
    </row>
    <row r="32" spans="1:22" ht="34.5">
      <c r="A32" s="376"/>
      <c r="B32" s="377"/>
      <c r="C32" s="379"/>
      <c r="D32" s="22" t="s">
        <v>225</v>
      </c>
      <c r="E32" s="233">
        <v>2</v>
      </c>
      <c r="F32" s="56" t="s">
        <v>566</v>
      </c>
      <c r="G32" s="373"/>
      <c r="H32" s="374"/>
      <c r="I32" s="24"/>
      <c r="J32" s="422"/>
      <c r="K32" s="422"/>
      <c r="L32" s="73"/>
      <c r="M32" s="73"/>
      <c r="N32" s="73"/>
      <c r="O32" s="74"/>
      <c r="P32" s="74"/>
      <c r="Q32" s="74"/>
      <c r="R32" s="74"/>
      <c r="S32" s="74"/>
      <c r="T32" s="74"/>
      <c r="U32" s="376"/>
      <c r="V32" s="35"/>
    </row>
    <row r="33" spans="1:22" ht="34.5">
      <c r="A33" s="376"/>
      <c r="B33" s="377"/>
      <c r="C33" s="379"/>
      <c r="D33" s="22" t="s">
        <v>225</v>
      </c>
      <c r="E33" s="233">
        <v>3</v>
      </c>
      <c r="F33" s="56" t="s">
        <v>567</v>
      </c>
      <c r="G33" s="373"/>
      <c r="H33" s="374"/>
      <c r="I33" s="24"/>
      <c r="J33" s="422"/>
      <c r="K33" s="422"/>
      <c r="L33" s="73"/>
      <c r="M33" s="73"/>
      <c r="N33" s="73"/>
      <c r="O33" s="74"/>
      <c r="P33" s="74"/>
      <c r="Q33" s="74"/>
      <c r="R33" s="74"/>
      <c r="S33" s="74"/>
      <c r="T33" s="74"/>
      <c r="U33" s="376"/>
      <c r="V33" s="35"/>
    </row>
    <row r="34" spans="1:22" ht="34.5">
      <c r="A34" s="376"/>
      <c r="B34" s="377"/>
      <c r="C34" s="379"/>
      <c r="D34" s="22" t="s">
        <v>225</v>
      </c>
      <c r="E34" s="233">
        <v>4</v>
      </c>
      <c r="F34" s="56" t="s">
        <v>568</v>
      </c>
      <c r="G34" s="373"/>
      <c r="H34" s="374"/>
      <c r="I34" s="24"/>
      <c r="J34" s="422"/>
      <c r="K34" s="422"/>
      <c r="L34" s="73"/>
      <c r="M34" s="73"/>
      <c r="N34" s="73"/>
      <c r="O34" s="74"/>
      <c r="P34" s="74"/>
      <c r="Q34" s="74"/>
      <c r="R34" s="74"/>
      <c r="S34" s="74"/>
      <c r="T34" s="74"/>
      <c r="U34" s="376"/>
      <c r="V34" s="35"/>
    </row>
    <row r="35" spans="1:22" ht="34.5">
      <c r="A35" s="376"/>
      <c r="B35" s="377"/>
      <c r="C35" s="380"/>
      <c r="D35" s="22" t="s">
        <v>225</v>
      </c>
      <c r="E35" s="233">
        <v>5</v>
      </c>
      <c r="F35" s="56" t="s">
        <v>569</v>
      </c>
      <c r="G35" s="373"/>
      <c r="H35" s="374"/>
      <c r="I35" s="39"/>
      <c r="J35" s="332"/>
      <c r="K35" s="332"/>
      <c r="L35" s="74"/>
      <c r="M35" s="74"/>
      <c r="N35" s="74"/>
      <c r="O35" s="74"/>
      <c r="P35" s="74"/>
      <c r="Q35" s="74"/>
      <c r="R35" s="74"/>
      <c r="S35" s="74"/>
      <c r="T35" s="74"/>
      <c r="U35" s="376"/>
      <c r="V35" s="34"/>
    </row>
    <row r="36" spans="1:22" ht="34.5">
      <c r="A36" s="376">
        <v>8</v>
      </c>
      <c r="B36" s="377" t="s">
        <v>227</v>
      </c>
      <c r="C36" s="378" t="s">
        <v>210</v>
      </c>
      <c r="D36" s="22" t="s">
        <v>228</v>
      </c>
      <c r="E36" s="233">
        <v>1</v>
      </c>
      <c r="F36" s="56" t="s">
        <v>570</v>
      </c>
      <c r="G36" s="373" t="s">
        <v>934</v>
      </c>
      <c r="H36" s="376">
        <v>188.28</v>
      </c>
      <c r="I36" s="39"/>
      <c r="J36" s="419"/>
      <c r="K36" s="419"/>
      <c r="L36" s="74"/>
      <c r="M36" s="74"/>
      <c r="N36" s="74"/>
      <c r="O36" s="74"/>
      <c r="P36" s="74"/>
      <c r="Q36" s="74"/>
      <c r="R36" s="74"/>
      <c r="S36" s="74"/>
      <c r="T36" s="74"/>
      <c r="U36" s="376"/>
      <c r="V36" s="34"/>
    </row>
    <row r="37" spans="1:22" ht="34.5">
      <c r="A37" s="376"/>
      <c r="B37" s="377"/>
      <c r="C37" s="379"/>
      <c r="D37" s="22" t="s">
        <v>229</v>
      </c>
      <c r="E37" s="233">
        <v>2</v>
      </c>
      <c r="F37" s="56" t="s">
        <v>571</v>
      </c>
      <c r="G37" s="373"/>
      <c r="H37" s="376"/>
      <c r="I37" s="39"/>
      <c r="J37" s="420"/>
      <c r="K37" s="420"/>
      <c r="L37" s="74"/>
      <c r="M37" s="74"/>
      <c r="N37" s="74"/>
      <c r="O37" s="74"/>
      <c r="P37" s="74"/>
      <c r="Q37" s="74"/>
      <c r="R37" s="74"/>
      <c r="S37" s="74"/>
      <c r="T37" s="74"/>
      <c r="U37" s="376"/>
      <c r="V37" s="34"/>
    </row>
    <row r="38" spans="1:22" ht="23.25">
      <c r="A38" s="376"/>
      <c r="B38" s="377"/>
      <c r="C38" s="379"/>
      <c r="D38" s="22" t="s">
        <v>230</v>
      </c>
      <c r="E38" s="233">
        <v>3</v>
      </c>
      <c r="F38" s="56" t="s">
        <v>572</v>
      </c>
      <c r="G38" s="373"/>
      <c r="H38" s="376"/>
      <c r="I38" s="39"/>
      <c r="J38" s="420"/>
      <c r="K38" s="420"/>
      <c r="L38" s="74"/>
      <c r="M38" s="74"/>
      <c r="N38" s="74"/>
      <c r="O38" s="74"/>
      <c r="P38" s="74"/>
      <c r="Q38" s="74"/>
      <c r="R38" s="74"/>
      <c r="S38" s="74"/>
      <c r="T38" s="74"/>
      <c r="U38" s="376"/>
      <c r="V38" s="35"/>
    </row>
    <row r="39" spans="1:22" ht="23.25">
      <c r="A39" s="376"/>
      <c r="B39" s="377"/>
      <c r="C39" s="380"/>
      <c r="D39" s="22" t="s">
        <v>230</v>
      </c>
      <c r="E39" s="233">
        <v>4</v>
      </c>
      <c r="F39" s="56" t="s">
        <v>573</v>
      </c>
      <c r="G39" s="373"/>
      <c r="H39" s="376"/>
      <c r="I39" s="39"/>
      <c r="J39" s="421"/>
      <c r="K39" s="421"/>
      <c r="L39" s="74"/>
      <c r="M39" s="74"/>
      <c r="N39" s="74"/>
      <c r="O39" s="74"/>
      <c r="P39" s="74"/>
      <c r="Q39" s="74"/>
      <c r="R39" s="74"/>
      <c r="S39" s="74"/>
      <c r="T39" s="74"/>
      <c r="U39" s="376"/>
      <c r="V39" s="34"/>
    </row>
    <row r="40" spans="1:22" ht="23.25">
      <c r="A40" s="376">
        <v>9</v>
      </c>
      <c r="B40" s="377" t="s">
        <v>231</v>
      </c>
      <c r="C40" s="375" t="s">
        <v>210</v>
      </c>
      <c r="D40" s="60" t="s">
        <v>239</v>
      </c>
      <c r="E40" s="233">
        <v>1</v>
      </c>
      <c r="F40" s="61" t="s">
        <v>574</v>
      </c>
      <c r="G40" s="389" t="s">
        <v>838</v>
      </c>
      <c r="H40" s="384">
        <v>143.87</v>
      </c>
      <c r="I40" s="39"/>
      <c r="J40" s="416" t="s">
        <v>953</v>
      </c>
      <c r="K40" s="416" t="s">
        <v>950</v>
      </c>
      <c r="L40" s="76"/>
      <c r="M40" s="76"/>
      <c r="N40" s="76"/>
      <c r="O40" s="76"/>
      <c r="P40" s="76"/>
      <c r="Q40" s="76"/>
      <c r="R40" s="76"/>
      <c r="S40" s="76">
        <v>1</v>
      </c>
      <c r="T40" s="74"/>
      <c r="U40" s="376">
        <v>128.32</v>
      </c>
      <c r="V40" s="36"/>
    </row>
    <row r="41" spans="1:22" ht="27" customHeight="1">
      <c r="A41" s="376"/>
      <c r="B41" s="377"/>
      <c r="C41" s="375"/>
      <c r="D41" s="60" t="s">
        <v>239</v>
      </c>
      <c r="E41" s="233">
        <v>2</v>
      </c>
      <c r="F41" s="61" t="s">
        <v>575</v>
      </c>
      <c r="G41" s="389"/>
      <c r="H41" s="384"/>
      <c r="I41" s="39"/>
      <c r="J41" s="417"/>
      <c r="K41" s="417"/>
      <c r="L41" s="76"/>
      <c r="M41" s="76"/>
      <c r="N41" s="76"/>
      <c r="O41" s="76"/>
      <c r="P41" s="76"/>
      <c r="Q41" s="76"/>
      <c r="R41" s="76"/>
      <c r="S41" s="76"/>
      <c r="T41" s="76">
        <v>1</v>
      </c>
      <c r="U41" s="376"/>
      <c r="V41" s="35" t="s">
        <v>942</v>
      </c>
    </row>
    <row r="42" spans="1:22" ht="54.75" customHeight="1">
      <c r="A42" s="376"/>
      <c r="B42" s="377"/>
      <c r="C42" s="375"/>
      <c r="D42" s="60" t="s">
        <v>240</v>
      </c>
      <c r="E42" s="233">
        <v>3</v>
      </c>
      <c r="F42" s="61" t="s">
        <v>576</v>
      </c>
      <c r="G42" s="389"/>
      <c r="H42" s="384"/>
      <c r="I42" s="39"/>
      <c r="J42" s="418"/>
      <c r="K42" s="418"/>
      <c r="L42" s="76"/>
      <c r="M42" s="76"/>
      <c r="N42" s="76"/>
      <c r="O42" s="76"/>
      <c r="P42" s="76"/>
      <c r="Q42" s="76"/>
      <c r="R42" s="76"/>
      <c r="S42" s="76"/>
      <c r="T42" s="76">
        <v>1</v>
      </c>
      <c r="U42" s="376"/>
      <c r="V42" s="35"/>
    </row>
    <row r="43" spans="1:22" ht="24.75" customHeight="1">
      <c r="A43" s="376">
        <v>10</v>
      </c>
      <c r="B43" s="377" t="s">
        <v>232</v>
      </c>
      <c r="C43" s="375" t="s">
        <v>210</v>
      </c>
      <c r="D43" s="60" t="s">
        <v>241</v>
      </c>
      <c r="E43" s="233">
        <v>1</v>
      </c>
      <c r="F43" s="61" t="s">
        <v>857</v>
      </c>
      <c r="G43" s="381" t="s">
        <v>879</v>
      </c>
      <c r="H43" s="384">
        <v>290.25</v>
      </c>
      <c r="I43" s="24"/>
      <c r="J43" s="413" t="s">
        <v>965</v>
      </c>
      <c r="K43" s="413" t="s">
        <v>950</v>
      </c>
      <c r="L43" s="76"/>
      <c r="M43" s="76"/>
      <c r="N43" s="76"/>
      <c r="O43" s="76"/>
      <c r="P43" s="76"/>
      <c r="Q43" s="76"/>
      <c r="R43" s="76"/>
      <c r="S43" s="76">
        <v>1</v>
      </c>
      <c r="T43" s="74"/>
      <c r="U43" s="388">
        <v>82.19</v>
      </c>
      <c r="V43" s="35"/>
    </row>
    <row r="44" spans="1:22" ht="25.5">
      <c r="A44" s="376"/>
      <c r="B44" s="377"/>
      <c r="C44" s="375"/>
      <c r="D44" s="60" t="s">
        <v>241</v>
      </c>
      <c r="E44" s="233">
        <v>2</v>
      </c>
      <c r="F44" s="61" t="s">
        <v>577</v>
      </c>
      <c r="G44" s="382"/>
      <c r="H44" s="384"/>
      <c r="I44" s="24"/>
      <c r="J44" s="414"/>
      <c r="K44" s="414"/>
      <c r="L44" s="76"/>
      <c r="M44" s="76"/>
      <c r="N44" s="76"/>
      <c r="O44" s="76"/>
      <c r="P44" s="76"/>
      <c r="Q44" s="76"/>
      <c r="R44" s="76"/>
      <c r="S44" s="76">
        <v>1</v>
      </c>
      <c r="T44" s="74"/>
      <c r="U44" s="388"/>
      <c r="V44" s="132" t="s">
        <v>944</v>
      </c>
    </row>
    <row r="45" spans="1:22" ht="23.25">
      <c r="A45" s="376"/>
      <c r="B45" s="377"/>
      <c r="C45" s="375"/>
      <c r="D45" s="60" t="s">
        <v>242</v>
      </c>
      <c r="E45" s="233">
        <v>3</v>
      </c>
      <c r="F45" s="61" t="s">
        <v>578</v>
      </c>
      <c r="G45" s="382"/>
      <c r="H45" s="384"/>
      <c r="I45" s="24"/>
      <c r="J45" s="414"/>
      <c r="K45" s="414"/>
      <c r="L45" s="76">
        <v>1</v>
      </c>
      <c r="N45" s="74"/>
      <c r="O45" s="74"/>
      <c r="P45" s="74"/>
      <c r="Q45" s="74"/>
      <c r="R45" s="74"/>
      <c r="S45" s="74"/>
      <c r="T45" s="74"/>
      <c r="U45" s="388"/>
      <c r="V45" s="35"/>
    </row>
    <row r="46" spans="1:22" ht="23.25">
      <c r="A46" s="376"/>
      <c r="B46" s="377"/>
      <c r="C46" s="375"/>
      <c r="D46" s="60" t="s">
        <v>242</v>
      </c>
      <c r="E46" s="233">
        <v>4</v>
      </c>
      <c r="F46" s="61" t="s">
        <v>579</v>
      </c>
      <c r="G46" s="382"/>
      <c r="H46" s="384"/>
      <c r="I46" s="24"/>
      <c r="J46" s="414"/>
      <c r="K46" s="414"/>
      <c r="L46" s="76"/>
      <c r="M46" s="76">
        <v>1</v>
      </c>
      <c r="N46" s="74"/>
      <c r="O46" s="74"/>
      <c r="P46" s="74"/>
      <c r="Q46" s="74"/>
      <c r="R46" s="74"/>
      <c r="S46" s="74"/>
      <c r="T46" s="74"/>
      <c r="U46" s="388"/>
      <c r="V46" s="35"/>
    </row>
    <row r="47" spans="1:22" ht="34.5">
      <c r="A47" s="376"/>
      <c r="B47" s="377"/>
      <c r="C47" s="375"/>
      <c r="D47" s="60" t="s">
        <v>243</v>
      </c>
      <c r="E47" s="233">
        <v>5</v>
      </c>
      <c r="F47" s="61" t="s">
        <v>580</v>
      </c>
      <c r="G47" s="382"/>
      <c r="H47" s="384"/>
      <c r="I47" s="24"/>
      <c r="J47" s="414"/>
      <c r="K47" s="414"/>
      <c r="L47" s="76"/>
      <c r="M47" s="76"/>
      <c r="N47" s="76"/>
      <c r="O47" s="76"/>
      <c r="P47" s="76">
        <v>1</v>
      </c>
      <c r="Q47" s="74"/>
      <c r="R47" s="74"/>
      <c r="S47" s="74"/>
      <c r="T47" s="74"/>
      <c r="U47" s="388"/>
      <c r="V47" s="35"/>
    </row>
    <row r="48" spans="1:22" ht="34.5">
      <c r="A48" s="376"/>
      <c r="B48" s="377"/>
      <c r="C48" s="375"/>
      <c r="D48" s="60" t="s">
        <v>243</v>
      </c>
      <c r="E48" s="233">
        <v>6</v>
      </c>
      <c r="F48" s="61" t="s">
        <v>581</v>
      </c>
      <c r="G48" s="383"/>
      <c r="H48" s="384"/>
      <c r="I48" s="39"/>
      <c r="J48" s="415"/>
      <c r="K48" s="415"/>
      <c r="L48" s="76"/>
      <c r="M48" s="76"/>
      <c r="N48" s="76"/>
      <c r="O48" s="76"/>
      <c r="P48" s="76"/>
      <c r="Q48" s="76"/>
      <c r="R48" s="76"/>
      <c r="S48" s="76">
        <v>1</v>
      </c>
      <c r="T48" s="74"/>
      <c r="U48" s="388"/>
      <c r="V48" s="35"/>
    </row>
    <row r="49" spans="1:22" ht="23.25">
      <c r="A49" s="376">
        <v>11</v>
      </c>
      <c r="B49" s="377" t="s">
        <v>233</v>
      </c>
      <c r="C49" s="375" t="s">
        <v>210</v>
      </c>
      <c r="D49" s="60" t="s">
        <v>244</v>
      </c>
      <c r="E49" s="233">
        <v>1</v>
      </c>
      <c r="F49" s="61" t="s">
        <v>582</v>
      </c>
      <c r="G49" s="373" t="s">
        <v>934</v>
      </c>
      <c r="H49" s="384">
        <v>196.93</v>
      </c>
      <c r="I49" s="24"/>
      <c r="J49" s="331"/>
      <c r="K49" s="331"/>
      <c r="L49" s="73"/>
      <c r="M49" s="74"/>
      <c r="N49" s="74"/>
      <c r="O49" s="74"/>
      <c r="P49" s="74"/>
      <c r="Q49" s="74"/>
      <c r="R49" s="74"/>
      <c r="S49" s="74"/>
      <c r="T49" s="74"/>
      <c r="U49" s="376"/>
      <c r="V49" s="36"/>
    </row>
    <row r="50" spans="1:22" ht="24" customHeight="1">
      <c r="A50" s="376"/>
      <c r="B50" s="377"/>
      <c r="C50" s="375"/>
      <c r="D50" s="60" t="s">
        <v>245</v>
      </c>
      <c r="E50" s="233">
        <v>2</v>
      </c>
      <c r="F50" s="61" t="s">
        <v>583</v>
      </c>
      <c r="G50" s="373"/>
      <c r="H50" s="384"/>
      <c r="I50" s="39"/>
      <c r="J50" s="422"/>
      <c r="K50" s="422"/>
      <c r="L50" s="74"/>
      <c r="M50" s="74"/>
      <c r="N50" s="74"/>
      <c r="O50" s="74"/>
      <c r="P50" s="74"/>
      <c r="Q50" s="74"/>
      <c r="R50" s="74"/>
      <c r="S50" s="74"/>
      <c r="T50" s="74"/>
      <c r="U50" s="376"/>
      <c r="V50" s="36"/>
    </row>
    <row r="51" spans="1:22" ht="45.75">
      <c r="A51" s="376"/>
      <c r="B51" s="377"/>
      <c r="C51" s="375"/>
      <c r="D51" s="60" t="s">
        <v>246</v>
      </c>
      <c r="E51" s="233">
        <v>3</v>
      </c>
      <c r="F51" s="61" t="s">
        <v>584</v>
      </c>
      <c r="G51" s="373"/>
      <c r="H51" s="384"/>
      <c r="I51" s="39"/>
      <c r="J51" s="422"/>
      <c r="K51" s="422"/>
      <c r="L51" s="74"/>
      <c r="M51" s="74"/>
      <c r="N51" s="74"/>
      <c r="O51" s="74"/>
      <c r="P51" s="74"/>
      <c r="Q51" s="74"/>
      <c r="R51" s="74"/>
      <c r="S51" s="74"/>
      <c r="T51" s="74"/>
      <c r="U51" s="376"/>
      <c r="V51" s="35"/>
    </row>
    <row r="52" spans="1:22" ht="23.25">
      <c r="A52" s="376"/>
      <c r="B52" s="377"/>
      <c r="C52" s="375"/>
      <c r="D52" s="60" t="s">
        <v>247</v>
      </c>
      <c r="E52" s="233">
        <v>4</v>
      </c>
      <c r="F52" s="61" t="s">
        <v>585</v>
      </c>
      <c r="G52" s="373"/>
      <c r="H52" s="384"/>
      <c r="I52" s="39"/>
      <c r="J52" s="332"/>
      <c r="K52" s="332"/>
      <c r="L52" s="74"/>
      <c r="M52" s="74"/>
      <c r="N52" s="74"/>
      <c r="O52" s="74"/>
      <c r="P52" s="74"/>
      <c r="Q52" s="74"/>
      <c r="R52" s="74"/>
      <c r="S52" s="74"/>
      <c r="T52" s="74"/>
      <c r="U52" s="376"/>
      <c r="V52" s="34"/>
    </row>
    <row r="53" spans="1:22" ht="23.25">
      <c r="A53" s="376">
        <v>12</v>
      </c>
      <c r="B53" s="377" t="s">
        <v>234</v>
      </c>
      <c r="C53" s="375" t="s">
        <v>238</v>
      </c>
      <c r="D53" s="60" t="s">
        <v>248</v>
      </c>
      <c r="E53" s="233">
        <v>1</v>
      </c>
      <c r="F53" s="61" t="s">
        <v>586</v>
      </c>
      <c r="G53" s="373" t="s">
        <v>884</v>
      </c>
      <c r="H53" s="396">
        <v>256.42</v>
      </c>
      <c r="I53" s="24"/>
      <c r="J53" s="413" t="s">
        <v>984</v>
      </c>
      <c r="K53" s="413" t="s">
        <v>950</v>
      </c>
      <c r="L53" s="77"/>
      <c r="M53" s="76"/>
      <c r="N53" s="76"/>
      <c r="O53" s="76"/>
      <c r="P53" s="76"/>
      <c r="Q53" s="76"/>
      <c r="R53" s="76">
        <v>1</v>
      </c>
      <c r="T53" s="74"/>
      <c r="U53" s="376">
        <v>103.92</v>
      </c>
      <c r="V53" s="35"/>
    </row>
    <row r="54" spans="1:22" ht="23.25">
      <c r="A54" s="376"/>
      <c r="B54" s="377"/>
      <c r="C54" s="375"/>
      <c r="D54" s="60" t="s">
        <v>248</v>
      </c>
      <c r="E54" s="233">
        <v>2</v>
      </c>
      <c r="F54" s="61" t="s">
        <v>587</v>
      </c>
      <c r="G54" s="373"/>
      <c r="H54" s="396"/>
      <c r="I54" s="39"/>
      <c r="J54" s="414"/>
      <c r="K54" s="414"/>
      <c r="L54" s="76"/>
      <c r="M54" s="76"/>
      <c r="N54" s="76"/>
      <c r="O54" s="76"/>
      <c r="P54" s="76"/>
      <c r="Q54" s="76"/>
      <c r="R54" s="76"/>
      <c r="S54" s="76">
        <v>1</v>
      </c>
      <c r="T54" s="74"/>
      <c r="U54" s="376"/>
      <c r="V54" s="132"/>
    </row>
    <row r="55" spans="1:22" ht="34.5">
      <c r="A55" s="376"/>
      <c r="B55" s="377"/>
      <c r="C55" s="375"/>
      <c r="D55" s="60" t="s">
        <v>248</v>
      </c>
      <c r="E55" s="233">
        <v>3</v>
      </c>
      <c r="F55" s="61" t="s">
        <v>588</v>
      </c>
      <c r="G55" s="373"/>
      <c r="H55" s="396"/>
      <c r="I55" s="39">
        <v>1</v>
      </c>
      <c r="J55" s="414"/>
      <c r="K55" s="414"/>
      <c r="L55" s="148"/>
      <c r="M55" s="74"/>
      <c r="N55" s="74"/>
      <c r="O55" s="74"/>
      <c r="P55" s="74"/>
      <c r="Q55" s="74"/>
      <c r="R55" s="74"/>
      <c r="S55" s="74"/>
      <c r="T55" s="74"/>
      <c r="U55" s="376"/>
      <c r="V55" s="35"/>
    </row>
    <row r="56" spans="1:22" ht="34.5">
      <c r="A56" s="376"/>
      <c r="B56" s="377"/>
      <c r="C56" s="375"/>
      <c r="D56" s="60" t="s">
        <v>248</v>
      </c>
      <c r="E56" s="233">
        <v>4</v>
      </c>
      <c r="F56" s="61" t="s">
        <v>589</v>
      </c>
      <c r="G56" s="373"/>
      <c r="H56" s="396"/>
      <c r="I56" s="24"/>
      <c r="J56" s="414"/>
      <c r="K56" s="414"/>
      <c r="L56" s="76"/>
      <c r="M56" s="77"/>
      <c r="N56" s="76"/>
      <c r="O56" s="76"/>
      <c r="P56" s="76"/>
      <c r="Q56" s="76"/>
      <c r="R56" s="76"/>
      <c r="S56" s="76">
        <v>1</v>
      </c>
      <c r="T56" s="74"/>
      <c r="U56" s="376"/>
      <c r="V56" s="33"/>
    </row>
    <row r="57" spans="1:22" ht="23.25" customHeight="1">
      <c r="A57" s="376"/>
      <c r="B57" s="377"/>
      <c r="C57" s="375"/>
      <c r="D57" s="60" t="s">
        <v>249</v>
      </c>
      <c r="E57" s="233">
        <v>5</v>
      </c>
      <c r="F57" s="61" t="s">
        <v>590</v>
      </c>
      <c r="G57" s="373"/>
      <c r="H57" s="396"/>
      <c r="I57" s="24"/>
      <c r="J57" s="415"/>
      <c r="K57" s="415"/>
      <c r="L57" s="77"/>
      <c r="M57" s="76"/>
      <c r="N57" s="76"/>
      <c r="O57" s="76"/>
      <c r="P57" s="76"/>
      <c r="Q57" s="76"/>
      <c r="R57" s="76"/>
      <c r="S57" s="76">
        <v>1</v>
      </c>
      <c r="T57" s="74"/>
      <c r="U57" s="376"/>
      <c r="V57" s="35"/>
    </row>
    <row r="58" spans="1:22" ht="30.75" customHeight="1">
      <c r="A58" s="376">
        <v>13</v>
      </c>
      <c r="B58" s="377" t="s">
        <v>235</v>
      </c>
      <c r="C58" s="375" t="s">
        <v>238</v>
      </c>
      <c r="D58" s="60" t="s">
        <v>250</v>
      </c>
      <c r="E58" s="233">
        <v>1</v>
      </c>
      <c r="F58" s="61" t="s">
        <v>591</v>
      </c>
      <c r="G58" s="373" t="s">
        <v>839</v>
      </c>
      <c r="H58" s="384">
        <v>206.29</v>
      </c>
      <c r="I58" s="24"/>
      <c r="J58" s="413" t="s">
        <v>962</v>
      </c>
      <c r="K58" s="413" t="s">
        <v>950</v>
      </c>
      <c r="L58" s="76"/>
      <c r="M58" s="76"/>
      <c r="N58" s="76"/>
      <c r="O58" s="76"/>
      <c r="P58" s="76"/>
      <c r="Q58" s="76"/>
      <c r="R58" s="76"/>
      <c r="S58" s="76"/>
      <c r="T58" s="76">
        <v>1</v>
      </c>
      <c r="U58" s="376">
        <v>81.5</v>
      </c>
      <c r="V58" s="133" t="s">
        <v>920</v>
      </c>
    </row>
    <row r="59" spans="1:22" ht="29.25" customHeight="1">
      <c r="A59" s="376"/>
      <c r="B59" s="377"/>
      <c r="C59" s="375"/>
      <c r="D59" s="60" t="s">
        <v>251</v>
      </c>
      <c r="E59" s="233">
        <v>2</v>
      </c>
      <c r="F59" s="61" t="s">
        <v>592</v>
      </c>
      <c r="G59" s="373"/>
      <c r="H59" s="384"/>
      <c r="I59" s="24"/>
      <c r="J59" s="414"/>
      <c r="K59" s="414"/>
      <c r="L59" s="76"/>
      <c r="M59" s="76"/>
      <c r="N59" s="76"/>
      <c r="O59" s="76"/>
      <c r="P59" s="76"/>
      <c r="Q59" s="76"/>
      <c r="R59" s="76"/>
      <c r="S59" s="76">
        <v>1</v>
      </c>
      <c r="T59" s="74"/>
      <c r="U59" s="376"/>
      <c r="V59" s="133" t="s">
        <v>919</v>
      </c>
    </row>
    <row r="60" spans="1:22" ht="28.5" customHeight="1">
      <c r="A60" s="376"/>
      <c r="B60" s="377"/>
      <c r="C60" s="375"/>
      <c r="D60" s="60" t="s">
        <v>251</v>
      </c>
      <c r="E60" s="233">
        <v>3</v>
      </c>
      <c r="F60" s="61" t="s">
        <v>593</v>
      </c>
      <c r="G60" s="373"/>
      <c r="H60" s="384"/>
      <c r="I60" s="24">
        <v>1</v>
      </c>
      <c r="J60" s="414"/>
      <c r="K60" s="414"/>
      <c r="L60" s="74"/>
      <c r="M60" s="74"/>
      <c r="N60" s="74"/>
      <c r="O60" s="74"/>
      <c r="P60" s="74"/>
      <c r="Q60" s="74"/>
      <c r="R60" s="74"/>
      <c r="S60" s="74"/>
      <c r="T60" s="74"/>
      <c r="U60" s="376"/>
      <c r="V60" s="133" t="s">
        <v>865</v>
      </c>
    </row>
    <row r="61" spans="1:22" ht="23.25">
      <c r="A61" s="376"/>
      <c r="B61" s="377"/>
      <c r="C61" s="375"/>
      <c r="D61" s="60" t="s">
        <v>251</v>
      </c>
      <c r="E61" s="233">
        <v>4</v>
      </c>
      <c r="F61" s="61" t="s">
        <v>594</v>
      </c>
      <c r="G61" s="373"/>
      <c r="H61" s="384"/>
      <c r="I61" s="24"/>
      <c r="J61" s="415"/>
      <c r="K61" s="415"/>
      <c r="L61" s="76"/>
      <c r="M61" s="76"/>
      <c r="N61" s="76"/>
      <c r="O61" s="76"/>
      <c r="P61" s="76"/>
      <c r="Q61" s="76"/>
      <c r="R61" s="76"/>
      <c r="S61" s="76">
        <v>1</v>
      </c>
      <c r="T61" s="74"/>
      <c r="U61" s="376"/>
      <c r="V61" s="133"/>
    </row>
    <row r="62" spans="1:22" ht="27.75" customHeight="1">
      <c r="A62" s="376">
        <v>14</v>
      </c>
      <c r="B62" s="377" t="s">
        <v>236</v>
      </c>
      <c r="C62" s="375" t="s">
        <v>238</v>
      </c>
      <c r="D62" s="60" t="s">
        <v>252</v>
      </c>
      <c r="E62" s="233">
        <v>1</v>
      </c>
      <c r="F62" s="61" t="s">
        <v>595</v>
      </c>
      <c r="G62" s="373" t="s">
        <v>840</v>
      </c>
      <c r="H62" s="384">
        <v>150.61000000000001</v>
      </c>
      <c r="I62" s="39">
        <v>1</v>
      </c>
      <c r="J62" s="416" t="s">
        <v>963</v>
      </c>
      <c r="K62" s="416" t="s">
        <v>950</v>
      </c>
      <c r="L62" s="148"/>
      <c r="M62" s="74"/>
      <c r="N62" s="74"/>
      <c r="O62" s="74"/>
      <c r="P62" s="74"/>
      <c r="Q62" s="74"/>
      <c r="R62" s="74"/>
      <c r="S62" s="74"/>
      <c r="T62" s="74"/>
      <c r="U62" s="376">
        <v>15.47</v>
      </c>
      <c r="V62" s="132" t="s">
        <v>867</v>
      </c>
    </row>
    <row r="63" spans="1:22" ht="25.5">
      <c r="A63" s="376"/>
      <c r="B63" s="377"/>
      <c r="C63" s="375"/>
      <c r="D63" s="60" t="s">
        <v>252</v>
      </c>
      <c r="E63" s="233">
        <v>2</v>
      </c>
      <c r="F63" s="61" t="s">
        <v>596</v>
      </c>
      <c r="G63" s="373"/>
      <c r="H63" s="384"/>
      <c r="I63" s="39">
        <v>1</v>
      </c>
      <c r="J63" s="417"/>
      <c r="K63" s="417"/>
      <c r="L63" s="73"/>
      <c r="M63" s="73"/>
      <c r="N63" s="74"/>
      <c r="O63" s="74"/>
      <c r="P63" s="74"/>
      <c r="Q63" s="74"/>
      <c r="R63" s="74"/>
      <c r="S63" s="74"/>
      <c r="T63" s="74"/>
      <c r="U63" s="376"/>
      <c r="V63" s="132" t="s">
        <v>865</v>
      </c>
    </row>
    <row r="64" spans="1:22" ht="53.25" customHeight="1">
      <c r="A64" s="376"/>
      <c r="B64" s="377"/>
      <c r="C64" s="375"/>
      <c r="D64" s="60" t="s">
        <v>253</v>
      </c>
      <c r="E64" s="233">
        <v>3</v>
      </c>
      <c r="F64" s="61" t="s">
        <v>597</v>
      </c>
      <c r="G64" s="373"/>
      <c r="H64" s="384"/>
      <c r="I64" s="39"/>
      <c r="J64" s="418"/>
      <c r="K64" s="418"/>
      <c r="L64" s="77"/>
      <c r="M64" s="76"/>
      <c r="N64" s="76"/>
      <c r="O64" s="76"/>
      <c r="P64" s="76"/>
      <c r="Q64" s="76">
        <v>1</v>
      </c>
      <c r="R64" s="74"/>
      <c r="S64" s="74"/>
      <c r="T64" s="74"/>
      <c r="U64" s="376"/>
      <c r="V64" s="35" t="s">
        <v>985</v>
      </c>
    </row>
    <row r="65" spans="1:23" ht="23.25">
      <c r="A65" s="376">
        <v>15</v>
      </c>
      <c r="B65" s="377" t="s">
        <v>237</v>
      </c>
      <c r="C65" s="375" t="s">
        <v>238</v>
      </c>
      <c r="D65" s="60" t="s">
        <v>254</v>
      </c>
      <c r="E65" s="233">
        <v>1</v>
      </c>
      <c r="F65" s="61" t="s">
        <v>598</v>
      </c>
      <c r="G65" s="373" t="s">
        <v>934</v>
      </c>
      <c r="H65" s="384">
        <v>250.43</v>
      </c>
      <c r="I65" s="39"/>
      <c r="J65" s="419"/>
      <c r="K65" s="419"/>
      <c r="L65" s="74"/>
      <c r="M65" s="74"/>
      <c r="N65" s="74"/>
      <c r="O65" s="74"/>
      <c r="P65" s="74"/>
      <c r="Q65" s="74"/>
      <c r="R65" s="74"/>
      <c r="S65" s="74"/>
      <c r="T65" s="74"/>
      <c r="U65" s="376"/>
      <c r="V65" s="33"/>
    </row>
    <row r="66" spans="1:23" ht="23.25">
      <c r="A66" s="376"/>
      <c r="B66" s="377"/>
      <c r="C66" s="375"/>
      <c r="D66" s="60" t="s">
        <v>254</v>
      </c>
      <c r="E66" s="233">
        <v>2</v>
      </c>
      <c r="F66" s="61" t="s">
        <v>599</v>
      </c>
      <c r="G66" s="373"/>
      <c r="H66" s="384"/>
      <c r="I66" s="39"/>
      <c r="J66" s="420"/>
      <c r="K66" s="420"/>
      <c r="L66" s="74"/>
      <c r="M66" s="74"/>
      <c r="N66" s="74"/>
      <c r="O66" s="74"/>
      <c r="P66" s="74"/>
      <c r="Q66" s="74"/>
      <c r="R66" s="74"/>
      <c r="S66" s="74"/>
      <c r="T66" s="74"/>
      <c r="U66" s="376"/>
      <c r="V66" s="33"/>
    </row>
    <row r="67" spans="1:23" ht="23.25">
      <c r="A67" s="376"/>
      <c r="B67" s="377"/>
      <c r="C67" s="375"/>
      <c r="D67" s="60" t="s">
        <v>255</v>
      </c>
      <c r="E67" s="233">
        <v>3</v>
      </c>
      <c r="F67" s="61" t="s">
        <v>600</v>
      </c>
      <c r="G67" s="373"/>
      <c r="H67" s="384"/>
      <c r="I67" s="39"/>
      <c r="J67" s="420"/>
      <c r="K67" s="420"/>
      <c r="L67" s="74"/>
      <c r="M67" s="74"/>
      <c r="N67" s="74"/>
      <c r="O67" s="74"/>
      <c r="P67" s="74"/>
      <c r="Q67" s="74"/>
      <c r="R67" s="74"/>
      <c r="S67" s="74"/>
      <c r="T67" s="74"/>
      <c r="U67" s="376"/>
      <c r="V67" s="33"/>
    </row>
    <row r="68" spans="1:23" ht="23.25">
      <c r="A68" s="376"/>
      <c r="B68" s="377"/>
      <c r="C68" s="375"/>
      <c r="D68" s="60" t="s">
        <v>255</v>
      </c>
      <c r="E68" s="233">
        <v>4</v>
      </c>
      <c r="F68" s="61" t="s">
        <v>601</v>
      </c>
      <c r="G68" s="373"/>
      <c r="H68" s="384"/>
      <c r="I68" s="24"/>
      <c r="J68" s="420"/>
      <c r="K68" s="420"/>
      <c r="L68" s="73"/>
      <c r="M68" s="74"/>
      <c r="N68" s="74"/>
      <c r="O68" s="74"/>
      <c r="P68" s="74"/>
      <c r="Q68" s="74"/>
      <c r="R68" s="74"/>
      <c r="S68" s="74"/>
      <c r="T68" s="74"/>
      <c r="U68" s="376"/>
      <c r="V68" s="35"/>
    </row>
    <row r="69" spans="1:23" ht="23.25">
      <c r="A69" s="376"/>
      <c r="B69" s="377"/>
      <c r="C69" s="375"/>
      <c r="D69" s="60" t="s">
        <v>254</v>
      </c>
      <c r="E69" s="233">
        <v>5</v>
      </c>
      <c r="F69" s="61" t="s">
        <v>602</v>
      </c>
      <c r="G69" s="373"/>
      <c r="H69" s="384"/>
      <c r="I69" s="24"/>
      <c r="J69" s="421"/>
      <c r="K69" s="421"/>
      <c r="L69" s="73"/>
      <c r="M69" s="74"/>
      <c r="N69" s="74"/>
      <c r="O69" s="74"/>
      <c r="P69" s="74"/>
      <c r="Q69" s="74"/>
      <c r="R69" s="74"/>
      <c r="S69" s="74"/>
      <c r="T69" s="74"/>
      <c r="U69" s="376"/>
      <c r="V69" s="34"/>
    </row>
    <row r="70" spans="1:23">
      <c r="A70" s="28"/>
      <c r="B70" s="242"/>
      <c r="C70" s="395" t="s">
        <v>22</v>
      </c>
      <c r="D70" s="395"/>
      <c r="E70" s="27">
        <f>E11+E14+E19+E24+E26+E30+E35+E39+E42+E48+E52+E57+E61+E64+E69</f>
        <v>62</v>
      </c>
      <c r="F70" s="40"/>
      <c r="G70" s="40"/>
      <c r="H70" s="46">
        <f>H8+H12+H15+H20+H25+H27+H31+H36+H40+H43+H49+H53+H58+H62+H65</f>
        <v>3032.5366666666664</v>
      </c>
      <c r="I70" s="75">
        <f>SUM(I8:I69)</f>
        <v>6</v>
      </c>
      <c r="J70" s="75"/>
      <c r="K70" s="75"/>
      <c r="L70" s="75">
        <f t="shared" ref="L70:U70" si="0">SUM(L8:L69)</f>
        <v>1</v>
      </c>
      <c r="M70" s="75">
        <f t="shared" si="0"/>
        <v>1</v>
      </c>
      <c r="N70" s="75">
        <f t="shared" si="0"/>
        <v>0</v>
      </c>
      <c r="O70" s="75">
        <f t="shared" si="0"/>
        <v>1</v>
      </c>
      <c r="P70" s="75">
        <f t="shared" si="0"/>
        <v>3</v>
      </c>
      <c r="Q70" s="75">
        <f t="shared" si="0"/>
        <v>1</v>
      </c>
      <c r="R70" s="75">
        <f t="shared" si="0"/>
        <v>2</v>
      </c>
      <c r="S70" s="75">
        <f t="shared" si="0"/>
        <v>9</v>
      </c>
      <c r="T70" s="75">
        <f t="shared" si="0"/>
        <v>6</v>
      </c>
      <c r="U70" s="46">
        <f t="shared" si="0"/>
        <v>591.16000000000008</v>
      </c>
      <c r="V70" s="22"/>
    </row>
    <row r="71" spans="1:23" ht="42" customHeight="1">
      <c r="A71" s="387" t="s">
        <v>931</v>
      </c>
      <c r="B71" s="387"/>
      <c r="C71" s="387"/>
      <c r="D71" s="387"/>
      <c r="E71" s="387"/>
      <c r="F71" s="387"/>
      <c r="G71" s="387"/>
      <c r="H71" s="387"/>
      <c r="I71" s="387"/>
      <c r="J71" s="387"/>
      <c r="K71" s="387"/>
      <c r="L71" s="387"/>
      <c r="M71" s="387"/>
      <c r="N71" s="387"/>
      <c r="O71" s="387"/>
      <c r="P71" s="387"/>
      <c r="Q71" s="387"/>
      <c r="R71" s="387"/>
      <c r="S71" s="387"/>
      <c r="T71" s="387"/>
      <c r="U71" s="387"/>
      <c r="V71" s="387"/>
      <c r="W71" s="102"/>
    </row>
    <row r="72" spans="1:23" ht="15" customHeight="1">
      <c r="A72" s="309" t="s">
        <v>0</v>
      </c>
      <c r="B72" s="309" t="s">
        <v>1</v>
      </c>
      <c r="C72" s="309" t="s">
        <v>2</v>
      </c>
      <c r="D72" s="299" t="s">
        <v>3</v>
      </c>
      <c r="E72" s="315"/>
      <c r="F72" s="309" t="s">
        <v>4</v>
      </c>
      <c r="U72" s="397"/>
      <c r="V72" s="397"/>
    </row>
    <row r="73" spans="1:23">
      <c r="A73" s="309"/>
      <c r="B73" s="309"/>
      <c r="C73" s="309"/>
      <c r="D73" s="300"/>
      <c r="E73" s="316"/>
      <c r="F73" s="309"/>
    </row>
    <row r="74" spans="1:23">
      <c r="A74" s="309"/>
      <c r="B74" s="309"/>
      <c r="C74" s="309"/>
      <c r="D74" s="301"/>
      <c r="E74" s="317"/>
      <c r="F74" s="309"/>
    </row>
    <row r="75" spans="1:23" ht="23.25">
      <c r="A75" s="2">
        <v>1</v>
      </c>
      <c r="B75" s="243" t="s">
        <v>204</v>
      </c>
      <c r="C75" s="240" t="s">
        <v>209</v>
      </c>
      <c r="D75" s="371" t="s">
        <v>218</v>
      </c>
      <c r="E75" s="372"/>
      <c r="F75" s="84" t="s">
        <v>886</v>
      </c>
    </row>
    <row r="81" spans="1:22">
      <c r="A81" s="394"/>
      <c r="B81" s="394"/>
      <c r="C81" s="394"/>
      <c r="D81" s="394"/>
      <c r="E81" s="394"/>
      <c r="F81" s="394"/>
      <c r="G81" s="394"/>
      <c r="H81" s="394"/>
      <c r="I81" s="394"/>
      <c r="J81" s="394"/>
      <c r="K81" s="394"/>
      <c r="L81" s="394"/>
      <c r="M81" s="394"/>
      <c r="N81" s="394"/>
      <c r="O81" s="394"/>
      <c r="P81" s="394"/>
      <c r="Q81" s="394"/>
      <c r="R81" s="394"/>
      <c r="S81" s="394"/>
      <c r="T81" s="394"/>
      <c r="U81" s="394"/>
      <c r="V81" s="394"/>
    </row>
  </sheetData>
  <mergeCells count="155">
    <mergeCell ref="J65:J69"/>
    <mergeCell ref="K65:K69"/>
    <mergeCell ref="J27:J30"/>
    <mergeCell ref="K27:K30"/>
    <mergeCell ref="J31:J35"/>
    <mergeCell ref="K31:K35"/>
    <mergeCell ref="J36:J39"/>
    <mergeCell ref="K36:K39"/>
    <mergeCell ref="J40:J42"/>
    <mergeCell ref="K40:K42"/>
    <mergeCell ref="J43:J48"/>
    <mergeCell ref="K43:K48"/>
    <mergeCell ref="J49:J52"/>
    <mergeCell ref="K49:K52"/>
    <mergeCell ref="U36:U39"/>
    <mergeCell ref="A3:S3"/>
    <mergeCell ref="J53:J57"/>
    <mergeCell ref="K53:K57"/>
    <mergeCell ref="J58:J61"/>
    <mergeCell ref="K58:K61"/>
    <mergeCell ref="J62:J64"/>
    <mergeCell ref="K62:K64"/>
    <mergeCell ref="A31:A35"/>
    <mergeCell ref="B31:B35"/>
    <mergeCell ref="C31:C35"/>
    <mergeCell ref="G31:G35"/>
    <mergeCell ref="H8:H11"/>
    <mergeCell ref="U8:U11"/>
    <mergeCell ref="B8:B11"/>
    <mergeCell ref="A12:A14"/>
    <mergeCell ref="B12:B14"/>
    <mergeCell ref="C12:C14"/>
    <mergeCell ref="G12:G14"/>
    <mergeCell ref="H12:H14"/>
    <mergeCell ref="U12:U14"/>
    <mergeCell ref="A8:A11"/>
    <mergeCell ref="C8:C11"/>
    <mergeCell ref="G8:G11"/>
    <mergeCell ref="A1:V1"/>
    <mergeCell ref="A2:V2"/>
    <mergeCell ref="A5:A7"/>
    <mergeCell ref="B5:B7"/>
    <mergeCell ref="C5:C7"/>
    <mergeCell ref="D5:D7"/>
    <mergeCell ref="E5:E7"/>
    <mergeCell ref="F5:F7"/>
    <mergeCell ref="G5:G7"/>
    <mergeCell ref="H5:H7"/>
    <mergeCell ref="O6:P6"/>
    <mergeCell ref="S6:S7"/>
    <mergeCell ref="A4:G4"/>
    <mergeCell ref="H4:V4"/>
    <mergeCell ref="I5:T5"/>
    <mergeCell ref="V5:V7"/>
    <mergeCell ref="I6:I7"/>
    <mergeCell ref="L6:L7"/>
    <mergeCell ref="M6:M7"/>
    <mergeCell ref="N6:N7"/>
    <mergeCell ref="T6:T7"/>
    <mergeCell ref="Q6:R6"/>
    <mergeCell ref="U5:U7"/>
    <mergeCell ref="J6:J7"/>
    <mergeCell ref="A81:V81"/>
    <mergeCell ref="C70:D70"/>
    <mergeCell ref="U53:U57"/>
    <mergeCell ref="U58:U61"/>
    <mergeCell ref="U62:U64"/>
    <mergeCell ref="U65:U69"/>
    <mergeCell ref="A53:A57"/>
    <mergeCell ref="B53:B57"/>
    <mergeCell ref="C53:C57"/>
    <mergeCell ref="G53:G57"/>
    <mergeCell ref="H53:H57"/>
    <mergeCell ref="U72:V72"/>
    <mergeCell ref="B65:B69"/>
    <mergeCell ref="C65:C69"/>
    <mergeCell ref="G65:G69"/>
    <mergeCell ref="H65:H69"/>
    <mergeCell ref="A58:A61"/>
    <mergeCell ref="B58:B61"/>
    <mergeCell ref="C58:C61"/>
    <mergeCell ref="H58:H61"/>
    <mergeCell ref="A62:A64"/>
    <mergeCell ref="B62:B64"/>
    <mergeCell ref="C62:C64"/>
    <mergeCell ref="G62:G64"/>
    <mergeCell ref="K6:K7"/>
    <mergeCell ref="J8:J11"/>
    <mergeCell ref="K8:K11"/>
    <mergeCell ref="J12:J14"/>
    <mergeCell ref="K12:K14"/>
    <mergeCell ref="G25:G26"/>
    <mergeCell ref="H25:H26"/>
    <mergeCell ref="U15:U19"/>
    <mergeCell ref="A20:A24"/>
    <mergeCell ref="B20:B24"/>
    <mergeCell ref="C20:C24"/>
    <mergeCell ref="G20:G24"/>
    <mergeCell ref="H20:H24"/>
    <mergeCell ref="U20:U24"/>
    <mergeCell ref="A15:A19"/>
    <mergeCell ref="B15:B19"/>
    <mergeCell ref="C15:C19"/>
    <mergeCell ref="G15:G19"/>
    <mergeCell ref="H15:H19"/>
    <mergeCell ref="J15:J19"/>
    <mergeCell ref="K15:K19"/>
    <mergeCell ref="J20:J24"/>
    <mergeCell ref="K20:K24"/>
    <mergeCell ref="J25:J26"/>
    <mergeCell ref="K25:K26"/>
    <mergeCell ref="U25:U26"/>
    <mergeCell ref="A25:A26"/>
    <mergeCell ref="B25:B26"/>
    <mergeCell ref="C25:C26"/>
    <mergeCell ref="A71:V71"/>
    <mergeCell ref="A72:A74"/>
    <mergeCell ref="B72:B74"/>
    <mergeCell ref="C72:C74"/>
    <mergeCell ref="F72:F74"/>
    <mergeCell ref="U31:U35"/>
    <mergeCell ref="U40:U42"/>
    <mergeCell ref="H31:H35"/>
    <mergeCell ref="G49:G52"/>
    <mergeCell ref="A49:A52"/>
    <mergeCell ref="B49:B52"/>
    <mergeCell ref="H62:H64"/>
    <mergeCell ref="G58:G61"/>
    <mergeCell ref="U43:U48"/>
    <mergeCell ref="U49:U52"/>
    <mergeCell ref="H49:H52"/>
    <mergeCell ref="G40:G42"/>
    <mergeCell ref="H40:H42"/>
    <mergeCell ref="G36:G39"/>
    <mergeCell ref="D75:E75"/>
    <mergeCell ref="D72:E74"/>
    <mergeCell ref="G27:G30"/>
    <mergeCell ref="H27:H30"/>
    <mergeCell ref="A27:A30"/>
    <mergeCell ref="B27:B30"/>
    <mergeCell ref="C27:C30"/>
    <mergeCell ref="C49:C52"/>
    <mergeCell ref="A36:A39"/>
    <mergeCell ref="B36:B39"/>
    <mergeCell ref="C36:C39"/>
    <mergeCell ref="A40:A42"/>
    <mergeCell ref="B40:B42"/>
    <mergeCell ref="C40:C42"/>
    <mergeCell ref="A43:A48"/>
    <mergeCell ref="B43:B48"/>
    <mergeCell ref="C43:C48"/>
    <mergeCell ref="H36:H39"/>
    <mergeCell ref="G43:G48"/>
    <mergeCell ref="H43:H48"/>
    <mergeCell ref="A65:A69"/>
  </mergeCells>
  <pageMargins left="0.15748031496062992" right="0.15748031496062992" top="0.19685039370078741" bottom="0.15748031496062992" header="0.11811023622047245" footer="0.11811023622047245"/>
  <pageSetup paperSize="9" orientation="landscape" r:id="rId1"/>
  <headerFooter differentOddEven="1" differentFirst="1"/>
  <rowBreaks count="1" manualBreakCount="1">
    <brk id="42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37"/>
  <sheetViews>
    <sheetView view="pageBreakPreview" zoomScale="106" zoomScaleSheetLayoutView="106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H8" sqref="H8:H11"/>
    </sheetView>
  </sheetViews>
  <sheetFormatPr defaultRowHeight="15"/>
  <cols>
    <col min="1" max="1" width="3.28515625" customWidth="1"/>
    <col min="2" max="2" width="8.5703125" bestFit="1" customWidth="1"/>
    <col min="3" max="3" width="10.28515625" customWidth="1"/>
    <col min="4" max="4" width="9.5703125" customWidth="1"/>
    <col min="5" max="5" width="3.140625" style="234" customWidth="1"/>
    <col min="6" max="6" width="17.28515625" customWidth="1"/>
    <col min="7" max="7" width="12.28515625" customWidth="1"/>
    <col min="8" max="8" width="10" customWidth="1"/>
    <col min="9" max="9" width="4.7109375" style="158" hidden="1" customWidth="1"/>
    <col min="10" max="10" width="9.7109375" customWidth="1"/>
    <col min="11" max="11" width="11.7109375" style="256" customWidth="1"/>
    <col min="12" max="12" width="3.7109375" customWidth="1"/>
    <col min="13" max="13" width="3.42578125" customWidth="1"/>
    <col min="14" max="14" width="3" customWidth="1"/>
    <col min="15" max="15" width="2.42578125" customWidth="1"/>
    <col min="16" max="16" width="3.7109375" customWidth="1"/>
    <col min="17" max="17" width="3.140625" customWidth="1"/>
    <col min="18" max="18" width="3.28515625" customWidth="1"/>
    <col min="19" max="19" width="3.42578125" customWidth="1"/>
    <col min="20" max="20" width="4.28515625" customWidth="1"/>
    <col min="21" max="21" width="7.85546875" customWidth="1"/>
    <col min="22" max="22" width="11" style="130" customWidth="1"/>
  </cols>
  <sheetData>
    <row r="1" spans="1:24">
      <c r="A1" s="423" t="s">
        <v>19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</row>
    <row r="2" spans="1:24">
      <c r="A2" s="423" t="s">
        <v>1030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  <c r="V2" s="423"/>
    </row>
    <row r="3" spans="1:24">
      <c r="A3" s="410" t="s">
        <v>1005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2"/>
      <c r="U3" s="250" t="str">
        <f>Summary!V3</f>
        <v>Date:-31.05.2014</v>
      </c>
      <c r="V3" s="251"/>
    </row>
    <row r="4" spans="1:24" ht="32.25" customHeight="1">
      <c r="A4" s="404" t="s">
        <v>1031</v>
      </c>
      <c r="B4" s="404"/>
      <c r="C4" s="404"/>
      <c r="D4" s="404"/>
      <c r="E4" s="404"/>
      <c r="F4" s="404"/>
      <c r="G4" s="404"/>
      <c r="H4" s="404" t="s">
        <v>38</v>
      </c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</row>
    <row r="5" spans="1:24" ht="13.5" customHeight="1">
      <c r="A5" s="309" t="s">
        <v>0</v>
      </c>
      <c r="B5" s="309" t="s">
        <v>1</v>
      </c>
      <c r="C5" s="309" t="s">
        <v>2</v>
      </c>
      <c r="D5" s="309" t="s">
        <v>3</v>
      </c>
      <c r="E5" s="309" t="s">
        <v>36</v>
      </c>
      <c r="F5" s="309" t="s">
        <v>4</v>
      </c>
      <c r="G5" s="309" t="s">
        <v>5</v>
      </c>
      <c r="H5" s="309" t="s">
        <v>6</v>
      </c>
      <c r="I5" s="405" t="s">
        <v>16</v>
      </c>
      <c r="J5" s="405"/>
      <c r="K5" s="405"/>
      <c r="L5" s="405"/>
      <c r="M5" s="405"/>
      <c r="N5" s="405"/>
      <c r="O5" s="405"/>
      <c r="P5" s="405"/>
      <c r="Q5" s="405"/>
      <c r="R5" s="405"/>
      <c r="S5" s="405"/>
      <c r="T5" s="405"/>
      <c r="U5" s="309" t="s">
        <v>995</v>
      </c>
      <c r="V5" s="425" t="s">
        <v>14</v>
      </c>
    </row>
    <row r="6" spans="1:24" ht="23.25" customHeight="1">
      <c r="A6" s="309"/>
      <c r="B6" s="309"/>
      <c r="C6" s="309"/>
      <c r="D6" s="309"/>
      <c r="E6" s="309"/>
      <c r="F6" s="309"/>
      <c r="G6" s="309"/>
      <c r="H6" s="309"/>
      <c r="I6" s="406" t="s">
        <v>7</v>
      </c>
      <c r="J6" s="309" t="s">
        <v>947</v>
      </c>
      <c r="K6" s="309" t="s">
        <v>948</v>
      </c>
      <c r="L6" s="407" t="s">
        <v>15</v>
      </c>
      <c r="M6" s="408" t="s">
        <v>10</v>
      </c>
      <c r="N6" s="309" t="s">
        <v>9</v>
      </c>
      <c r="O6" s="401" t="s">
        <v>17</v>
      </c>
      <c r="P6" s="401"/>
      <c r="Q6" s="309" t="s">
        <v>18</v>
      </c>
      <c r="R6" s="309"/>
      <c r="S6" s="402" t="s">
        <v>13</v>
      </c>
      <c r="T6" s="409" t="s">
        <v>8</v>
      </c>
      <c r="U6" s="309"/>
      <c r="V6" s="425"/>
    </row>
    <row r="7" spans="1:24" ht="22.5" customHeight="1">
      <c r="A7" s="309"/>
      <c r="B7" s="309"/>
      <c r="C7" s="309"/>
      <c r="D7" s="309"/>
      <c r="E7" s="309"/>
      <c r="F7" s="309"/>
      <c r="G7" s="309"/>
      <c r="H7" s="309"/>
      <c r="I7" s="406"/>
      <c r="J7" s="309"/>
      <c r="K7" s="309"/>
      <c r="L7" s="407"/>
      <c r="M7" s="408"/>
      <c r="N7" s="309"/>
      <c r="O7" s="156" t="s">
        <v>11</v>
      </c>
      <c r="P7" s="156" t="s">
        <v>12</v>
      </c>
      <c r="Q7" s="156" t="s">
        <v>11</v>
      </c>
      <c r="R7" s="156" t="s">
        <v>12</v>
      </c>
      <c r="S7" s="402"/>
      <c r="T7" s="409"/>
      <c r="U7" s="309"/>
      <c r="V7" s="425"/>
    </row>
    <row r="8" spans="1:24" ht="24" customHeight="1">
      <c r="A8" s="426">
        <v>1</v>
      </c>
      <c r="B8" s="376" t="s">
        <v>136</v>
      </c>
      <c r="C8" s="427" t="s">
        <v>153</v>
      </c>
      <c r="D8" s="41" t="s">
        <v>159</v>
      </c>
      <c r="E8" s="235">
        <v>1</v>
      </c>
      <c r="F8" s="47" t="s">
        <v>603</v>
      </c>
      <c r="G8" s="428" t="s">
        <v>934</v>
      </c>
      <c r="H8" s="396">
        <v>196.6</v>
      </c>
      <c r="I8" s="168"/>
      <c r="J8" s="331"/>
      <c r="K8" s="413" t="s">
        <v>1041</v>
      </c>
      <c r="L8" s="74"/>
      <c r="M8" s="74"/>
      <c r="N8" s="74"/>
      <c r="O8" s="74"/>
      <c r="P8" s="74"/>
      <c r="Q8" s="74"/>
      <c r="R8" s="74"/>
      <c r="S8" s="74"/>
      <c r="T8" s="74"/>
      <c r="U8" s="376"/>
      <c r="V8" s="134"/>
      <c r="W8" s="17"/>
      <c r="X8" s="17"/>
    </row>
    <row r="9" spans="1:24" ht="22.5">
      <c r="A9" s="426"/>
      <c r="B9" s="376"/>
      <c r="C9" s="427"/>
      <c r="D9" s="41" t="s">
        <v>159</v>
      </c>
      <c r="E9" s="235">
        <v>2</v>
      </c>
      <c r="F9" s="47" t="s">
        <v>604</v>
      </c>
      <c r="G9" s="428"/>
      <c r="H9" s="396"/>
      <c r="I9" s="168"/>
      <c r="J9" s="422"/>
      <c r="K9" s="414"/>
      <c r="L9" s="73"/>
      <c r="M9" s="74"/>
      <c r="N9" s="74"/>
      <c r="O9" s="74"/>
      <c r="P9" s="74"/>
      <c r="Q9" s="74"/>
      <c r="R9" s="74"/>
      <c r="S9" s="74"/>
      <c r="T9" s="74"/>
      <c r="U9" s="376"/>
      <c r="V9" s="132"/>
    </row>
    <row r="10" spans="1:24" ht="22.5">
      <c r="A10" s="426"/>
      <c r="B10" s="376"/>
      <c r="C10" s="427"/>
      <c r="D10" s="41" t="s">
        <v>159</v>
      </c>
      <c r="E10" s="235">
        <v>3</v>
      </c>
      <c r="F10" s="47" t="s">
        <v>605</v>
      </c>
      <c r="G10" s="428"/>
      <c r="H10" s="396"/>
      <c r="I10" s="168"/>
      <c r="J10" s="422"/>
      <c r="K10" s="414"/>
      <c r="L10" s="73"/>
      <c r="M10" s="74"/>
      <c r="N10" s="74"/>
      <c r="O10" s="74"/>
      <c r="P10" s="74"/>
      <c r="Q10" s="74"/>
      <c r="R10" s="74"/>
      <c r="S10" s="74"/>
      <c r="T10" s="74"/>
      <c r="U10" s="376"/>
      <c r="V10" s="132"/>
    </row>
    <row r="11" spans="1:24" ht="14.25" customHeight="1">
      <c r="A11" s="426"/>
      <c r="B11" s="376"/>
      <c r="C11" s="427"/>
      <c r="D11" s="41" t="s">
        <v>159</v>
      </c>
      <c r="E11" s="235">
        <v>4</v>
      </c>
      <c r="F11" s="47" t="s">
        <v>606</v>
      </c>
      <c r="G11" s="428"/>
      <c r="H11" s="396"/>
      <c r="I11" s="168"/>
      <c r="J11" s="332"/>
      <c r="K11" s="415"/>
      <c r="L11" s="73"/>
      <c r="M11" s="74"/>
      <c r="N11" s="74"/>
      <c r="O11" s="74"/>
      <c r="P11" s="74"/>
      <c r="Q11" s="74"/>
      <c r="R11" s="74"/>
      <c r="S11" s="74"/>
      <c r="T11" s="74"/>
      <c r="U11" s="376"/>
      <c r="V11" s="135"/>
    </row>
    <row r="12" spans="1:24" ht="33.75">
      <c r="A12" s="426">
        <v>2</v>
      </c>
      <c r="B12" s="376" t="s">
        <v>137</v>
      </c>
      <c r="C12" s="427" t="s">
        <v>153</v>
      </c>
      <c r="D12" s="41" t="s">
        <v>160</v>
      </c>
      <c r="E12" s="235">
        <v>1</v>
      </c>
      <c r="F12" s="47" t="s">
        <v>607</v>
      </c>
      <c r="G12" s="428" t="s">
        <v>934</v>
      </c>
      <c r="H12" s="396">
        <v>246.48</v>
      </c>
      <c r="I12" s="168"/>
      <c r="J12" s="24"/>
      <c r="K12" s="413" t="s">
        <v>1041</v>
      </c>
      <c r="L12" s="74"/>
      <c r="M12" s="74"/>
      <c r="N12" s="74"/>
      <c r="O12" s="74"/>
      <c r="P12" s="74"/>
      <c r="Q12" s="74"/>
      <c r="R12" s="74"/>
      <c r="S12" s="74"/>
      <c r="T12" s="74"/>
      <c r="U12" s="376"/>
      <c r="V12" s="135"/>
    </row>
    <row r="13" spans="1:24" ht="23.25" customHeight="1">
      <c r="A13" s="426"/>
      <c r="B13" s="376"/>
      <c r="C13" s="427"/>
      <c r="D13" s="41" t="s">
        <v>160</v>
      </c>
      <c r="E13" s="235">
        <v>2</v>
      </c>
      <c r="F13" s="47" t="s">
        <v>608</v>
      </c>
      <c r="G13" s="428"/>
      <c r="H13" s="396"/>
      <c r="I13" s="168"/>
      <c r="J13" s="24"/>
      <c r="K13" s="414"/>
      <c r="L13" s="74"/>
      <c r="M13" s="74"/>
      <c r="N13" s="74"/>
      <c r="O13" s="74"/>
      <c r="P13" s="74"/>
      <c r="Q13" s="74"/>
      <c r="R13" s="74"/>
      <c r="S13" s="74"/>
      <c r="T13" s="74"/>
      <c r="U13" s="376"/>
      <c r="V13" s="132"/>
    </row>
    <row r="14" spans="1:24" ht="26.25" customHeight="1">
      <c r="A14" s="426"/>
      <c r="B14" s="376"/>
      <c r="C14" s="427"/>
      <c r="D14" s="41" t="s">
        <v>160</v>
      </c>
      <c r="E14" s="235">
        <v>3</v>
      </c>
      <c r="F14" s="47" t="s">
        <v>609</v>
      </c>
      <c r="G14" s="428"/>
      <c r="H14" s="396"/>
      <c r="I14" s="168"/>
      <c r="J14" s="24"/>
      <c r="K14" s="414"/>
      <c r="L14" s="74"/>
      <c r="M14" s="74"/>
      <c r="N14" s="74"/>
      <c r="O14" s="74"/>
      <c r="P14" s="74"/>
      <c r="Q14" s="74"/>
      <c r="R14" s="74"/>
      <c r="S14" s="74"/>
      <c r="T14" s="74"/>
      <c r="U14" s="376"/>
      <c r="V14" s="132"/>
    </row>
    <row r="15" spans="1:24" ht="33.75">
      <c r="A15" s="426"/>
      <c r="B15" s="376"/>
      <c r="C15" s="427"/>
      <c r="D15" s="41" t="s">
        <v>160</v>
      </c>
      <c r="E15" s="235">
        <v>4</v>
      </c>
      <c r="F15" s="47" t="s">
        <v>610</v>
      </c>
      <c r="G15" s="428"/>
      <c r="H15" s="396"/>
      <c r="I15" s="168"/>
      <c r="J15" s="24"/>
      <c r="K15" s="414"/>
      <c r="L15" s="74"/>
      <c r="M15" s="74"/>
      <c r="N15" s="74"/>
      <c r="O15" s="74"/>
      <c r="P15" s="74"/>
      <c r="Q15" s="74"/>
      <c r="R15" s="74"/>
      <c r="S15" s="74"/>
      <c r="T15" s="74"/>
      <c r="U15" s="376"/>
      <c r="V15" s="132"/>
    </row>
    <row r="16" spans="1:24" ht="22.5">
      <c r="A16" s="426"/>
      <c r="B16" s="376"/>
      <c r="C16" s="427"/>
      <c r="D16" s="41" t="s">
        <v>160</v>
      </c>
      <c r="E16" s="235">
        <v>5</v>
      </c>
      <c r="F16" s="47" t="s">
        <v>611</v>
      </c>
      <c r="G16" s="428"/>
      <c r="H16" s="396"/>
      <c r="I16" s="168"/>
      <c r="J16" s="24"/>
      <c r="K16" s="415"/>
      <c r="L16" s="74"/>
      <c r="M16" s="74"/>
      <c r="N16" s="74"/>
      <c r="O16" s="74"/>
      <c r="P16" s="74"/>
      <c r="Q16" s="74"/>
      <c r="R16" s="74"/>
      <c r="S16" s="74"/>
      <c r="T16" s="74"/>
      <c r="U16" s="376"/>
      <c r="V16" s="135"/>
    </row>
    <row r="17" spans="1:22" ht="22.5">
      <c r="A17" s="426">
        <v>3</v>
      </c>
      <c r="B17" s="376" t="s">
        <v>138</v>
      </c>
      <c r="C17" s="427" t="s">
        <v>153</v>
      </c>
      <c r="D17" s="41" t="s">
        <v>161</v>
      </c>
      <c r="E17" s="235">
        <v>1</v>
      </c>
      <c r="F17" s="47" t="s">
        <v>612</v>
      </c>
      <c r="G17" s="376" t="s">
        <v>934</v>
      </c>
      <c r="H17" s="396">
        <v>197.28</v>
      </c>
      <c r="I17" s="168"/>
      <c r="J17" s="24"/>
      <c r="K17" s="257"/>
      <c r="L17" s="148"/>
      <c r="M17" s="148"/>
      <c r="N17" s="148"/>
      <c r="O17" s="148"/>
      <c r="P17" s="148"/>
      <c r="Q17" s="74"/>
      <c r="R17" s="74"/>
      <c r="S17" s="74"/>
      <c r="T17" s="74"/>
      <c r="U17" s="376"/>
      <c r="V17" s="132"/>
    </row>
    <row r="18" spans="1:22" ht="22.5">
      <c r="A18" s="426"/>
      <c r="B18" s="376"/>
      <c r="C18" s="427"/>
      <c r="D18" s="41" t="s">
        <v>161</v>
      </c>
      <c r="E18" s="235">
        <v>2</v>
      </c>
      <c r="F18" s="47" t="s">
        <v>613</v>
      </c>
      <c r="G18" s="376"/>
      <c r="H18" s="396"/>
      <c r="I18" s="168"/>
      <c r="J18" s="24"/>
      <c r="K18" s="257"/>
      <c r="L18" s="148"/>
      <c r="M18" s="148"/>
      <c r="N18" s="148"/>
      <c r="O18" s="148"/>
      <c r="P18" s="148"/>
      <c r="Q18" s="74"/>
      <c r="R18" s="74"/>
      <c r="S18" s="74"/>
      <c r="T18" s="74"/>
      <c r="U18" s="376"/>
      <c r="V18" s="132"/>
    </row>
    <row r="19" spans="1:22" ht="22.5">
      <c r="A19" s="426"/>
      <c r="B19" s="376"/>
      <c r="C19" s="427"/>
      <c r="D19" s="41" t="s">
        <v>161</v>
      </c>
      <c r="E19" s="235">
        <v>3</v>
      </c>
      <c r="F19" s="47" t="s">
        <v>614</v>
      </c>
      <c r="G19" s="376"/>
      <c r="H19" s="396"/>
      <c r="I19" s="168"/>
      <c r="J19" s="24"/>
      <c r="K19" s="257"/>
      <c r="L19" s="148"/>
      <c r="M19" s="148"/>
      <c r="N19" s="148"/>
      <c r="O19" s="148"/>
      <c r="P19" s="148"/>
      <c r="Q19" s="74"/>
      <c r="R19" s="74"/>
      <c r="S19" s="74"/>
      <c r="T19" s="74"/>
      <c r="U19" s="376"/>
      <c r="V19" s="38"/>
    </row>
    <row r="20" spans="1:22" ht="33.75">
      <c r="A20" s="426"/>
      <c r="B20" s="376"/>
      <c r="C20" s="427"/>
      <c r="D20" s="41" t="s">
        <v>162</v>
      </c>
      <c r="E20" s="235">
        <v>4</v>
      </c>
      <c r="F20" s="47" t="s">
        <v>615</v>
      </c>
      <c r="G20" s="376"/>
      <c r="H20" s="396"/>
      <c r="I20" s="168"/>
      <c r="J20" s="24"/>
      <c r="K20" s="257"/>
      <c r="L20" s="74"/>
      <c r="M20" s="74"/>
      <c r="N20" s="74"/>
      <c r="O20" s="74"/>
      <c r="P20" s="74"/>
      <c r="Q20" s="74"/>
      <c r="R20" s="74"/>
      <c r="S20" s="74"/>
      <c r="T20" s="74"/>
      <c r="U20" s="376"/>
      <c r="V20" s="134"/>
    </row>
    <row r="21" spans="1:22" ht="16.5" customHeight="1">
      <c r="A21" s="426">
        <v>4</v>
      </c>
      <c r="B21" s="376" t="s">
        <v>139</v>
      </c>
      <c r="C21" s="427" t="s">
        <v>153</v>
      </c>
      <c r="D21" s="41" t="s">
        <v>163</v>
      </c>
      <c r="E21" s="235">
        <v>1</v>
      </c>
      <c r="F21" s="47" t="s">
        <v>616</v>
      </c>
      <c r="G21" s="428" t="s">
        <v>934</v>
      </c>
      <c r="H21" s="396">
        <v>99.82</v>
      </c>
      <c r="I21" s="168"/>
      <c r="J21" s="24"/>
      <c r="K21" s="257"/>
      <c r="L21" s="74"/>
      <c r="M21" s="74"/>
      <c r="N21" s="74"/>
      <c r="O21" s="74"/>
      <c r="P21" s="74"/>
      <c r="Q21" s="74"/>
      <c r="R21" s="74"/>
      <c r="S21" s="74"/>
      <c r="T21" s="74"/>
      <c r="U21" s="376"/>
      <c r="V21" s="134"/>
    </row>
    <row r="22" spans="1:22" ht="22.5">
      <c r="A22" s="426"/>
      <c r="B22" s="376"/>
      <c r="C22" s="427"/>
      <c r="D22" s="41" t="s">
        <v>164</v>
      </c>
      <c r="E22" s="235">
        <v>2</v>
      </c>
      <c r="F22" s="47" t="s">
        <v>617</v>
      </c>
      <c r="G22" s="428"/>
      <c r="H22" s="396"/>
      <c r="I22" s="168"/>
      <c r="J22" s="24"/>
      <c r="K22" s="257"/>
      <c r="L22" s="74"/>
      <c r="M22" s="74"/>
      <c r="N22" s="74"/>
      <c r="O22" s="74"/>
      <c r="P22" s="74"/>
      <c r="Q22" s="74"/>
      <c r="R22" s="74"/>
      <c r="S22" s="74"/>
      <c r="T22" s="74"/>
      <c r="U22" s="376"/>
      <c r="V22" s="134"/>
    </row>
    <row r="23" spans="1:22" ht="21" customHeight="1">
      <c r="A23" s="426">
        <v>5</v>
      </c>
      <c r="B23" s="376" t="s">
        <v>140</v>
      </c>
      <c r="C23" s="427" t="s">
        <v>153</v>
      </c>
      <c r="D23" s="41" t="s">
        <v>165</v>
      </c>
      <c r="E23" s="235">
        <v>1</v>
      </c>
      <c r="F23" s="47" t="s">
        <v>618</v>
      </c>
      <c r="G23" s="429" t="s">
        <v>834</v>
      </c>
      <c r="H23" s="396">
        <v>248.61</v>
      </c>
      <c r="I23" s="168"/>
      <c r="J23" s="413">
        <v>8.2012999999999998</v>
      </c>
      <c r="K23" s="413" t="s">
        <v>950</v>
      </c>
      <c r="L23" s="238"/>
      <c r="M23" s="238"/>
      <c r="N23" s="238"/>
      <c r="O23" s="238"/>
      <c r="P23" s="238"/>
      <c r="Q23" s="238"/>
      <c r="R23" s="238"/>
      <c r="S23" s="238"/>
      <c r="T23" s="238">
        <v>1</v>
      </c>
      <c r="U23" s="376">
        <v>226.44</v>
      </c>
      <c r="V23" s="134"/>
    </row>
    <row r="24" spans="1:22" ht="22.5">
      <c r="A24" s="426"/>
      <c r="B24" s="376"/>
      <c r="C24" s="427"/>
      <c r="D24" s="41" t="s">
        <v>166</v>
      </c>
      <c r="E24" s="235">
        <v>2</v>
      </c>
      <c r="F24" s="47" t="s">
        <v>619</v>
      </c>
      <c r="G24" s="430"/>
      <c r="H24" s="396"/>
      <c r="I24" s="168"/>
      <c r="J24" s="414"/>
      <c r="K24" s="414"/>
      <c r="L24" s="238"/>
      <c r="M24" s="238"/>
      <c r="N24" s="238"/>
      <c r="O24" s="238"/>
      <c r="P24" s="238"/>
      <c r="Q24" s="238"/>
      <c r="R24" s="238"/>
      <c r="S24" s="238"/>
      <c r="T24" s="238">
        <v>1</v>
      </c>
      <c r="U24" s="376"/>
      <c r="V24" s="132"/>
    </row>
    <row r="25" spans="1:22" ht="13.5" customHeight="1">
      <c r="A25" s="426"/>
      <c r="B25" s="376"/>
      <c r="C25" s="427"/>
      <c r="D25" s="41" t="s">
        <v>166</v>
      </c>
      <c r="E25" s="235">
        <v>3</v>
      </c>
      <c r="F25" s="47" t="s">
        <v>620</v>
      </c>
      <c r="G25" s="430"/>
      <c r="H25" s="396"/>
      <c r="I25" s="168"/>
      <c r="J25" s="414"/>
      <c r="K25" s="414"/>
      <c r="L25" s="238"/>
      <c r="M25" s="238"/>
      <c r="N25" s="238"/>
      <c r="O25" s="238"/>
      <c r="P25" s="238"/>
      <c r="Q25" s="238"/>
      <c r="R25" s="238"/>
      <c r="S25" s="238"/>
      <c r="T25" s="238">
        <v>1</v>
      </c>
      <c r="U25" s="376"/>
      <c r="V25" s="132"/>
    </row>
    <row r="26" spans="1:22" ht="22.5">
      <c r="A26" s="426"/>
      <c r="B26" s="376"/>
      <c r="C26" s="427"/>
      <c r="D26" s="41" t="s">
        <v>167</v>
      </c>
      <c r="E26" s="235">
        <v>4</v>
      </c>
      <c r="F26" s="47" t="s">
        <v>621</v>
      </c>
      <c r="G26" s="430"/>
      <c r="H26" s="396"/>
      <c r="I26" s="168"/>
      <c r="J26" s="414"/>
      <c r="K26" s="414"/>
      <c r="L26" s="238"/>
      <c r="M26" s="238"/>
      <c r="N26" s="238"/>
      <c r="O26" s="238"/>
      <c r="P26" s="238"/>
      <c r="Q26" s="238"/>
      <c r="R26" s="238"/>
      <c r="S26" s="238"/>
      <c r="T26" s="238">
        <v>1</v>
      </c>
      <c r="U26" s="376"/>
      <c r="V26" s="134"/>
    </row>
    <row r="27" spans="1:22" ht="22.5">
      <c r="A27" s="426"/>
      <c r="B27" s="376"/>
      <c r="C27" s="427"/>
      <c r="D27" s="41" t="s">
        <v>167</v>
      </c>
      <c r="E27" s="235">
        <v>5</v>
      </c>
      <c r="F27" s="47" t="s">
        <v>622</v>
      </c>
      <c r="G27" s="431"/>
      <c r="H27" s="396"/>
      <c r="I27" s="168"/>
      <c r="J27" s="415"/>
      <c r="K27" s="415"/>
      <c r="L27" s="239"/>
      <c r="M27" s="238"/>
      <c r="N27" s="238"/>
      <c r="O27" s="238"/>
      <c r="P27" s="238"/>
      <c r="Q27" s="238"/>
      <c r="R27" s="238"/>
      <c r="S27" s="238"/>
      <c r="T27" s="238">
        <v>1</v>
      </c>
      <c r="U27" s="376"/>
      <c r="V27" s="135"/>
    </row>
    <row r="28" spans="1:22" ht="22.5">
      <c r="A28" s="426">
        <v>6</v>
      </c>
      <c r="B28" s="376" t="s">
        <v>141</v>
      </c>
      <c r="C28" s="427" t="s">
        <v>154</v>
      </c>
      <c r="D28" s="41" t="s">
        <v>168</v>
      </c>
      <c r="E28" s="235">
        <v>1</v>
      </c>
      <c r="F28" s="47" t="s">
        <v>623</v>
      </c>
      <c r="G28" s="432" t="s">
        <v>836</v>
      </c>
      <c r="H28" s="396">
        <v>151.72</v>
      </c>
      <c r="I28" s="168"/>
      <c r="J28" s="413" t="s">
        <v>966</v>
      </c>
      <c r="K28" s="413" t="s">
        <v>950</v>
      </c>
      <c r="L28" s="76"/>
      <c r="M28" s="76"/>
      <c r="N28" s="76"/>
      <c r="O28" s="76">
        <v>1</v>
      </c>
      <c r="P28" s="74"/>
      <c r="Q28" s="74"/>
      <c r="R28" s="74"/>
      <c r="S28" s="74"/>
      <c r="T28" s="74"/>
      <c r="U28" s="376"/>
      <c r="V28" s="134"/>
    </row>
    <row r="29" spans="1:22" ht="22.5">
      <c r="A29" s="426"/>
      <c r="B29" s="376"/>
      <c r="C29" s="427"/>
      <c r="D29" s="41" t="s">
        <v>169</v>
      </c>
      <c r="E29" s="235">
        <v>2</v>
      </c>
      <c r="F29" s="47" t="s">
        <v>624</v>
      </c>
      <c r="G29" s="433"/>
      <c r="H29" s="396"/>
      <c r="I29" s="168"/>
      <c r="J29" s="414"/>
      <c r="K29" s="414"/>
      <c r="L29" s="76"/>
      <c r="M29" s="76"/>
      <c r="N29" s="76"/>
      <c r="O29" s="76"/>
      <c r="P29" s="76">
        <v>1</v>
      </c>
      <c r="Q29" s="74"/>
      <c r="R29" s="74"/>
      <c r="S29" s="74"/>
      <c r="T29" s="74"/>
      <c r="U29" s="376"/>
      <c r="V29" s="134"/>
    </row>
    <row r="30" spans="1:22" ht="22.5">
      <c r="A30" s="426"/>
      <c r="B30" s="376"/>
      <c r="C30" s="427"/>
      <c r="D30" s="41" t="s">
        <v>170</v>
      </c>
      <c r="E30" s="235">
        <v>3</v>
      </c>
      <c r="F30" s="47" t="s">
        <v>625</v>
      </c>
      <c r="G30" s="434"/>
      <c r="H30" s="396"/>
      <c r="I30" s="168"/>
      <c r="J30" s="415"/>
      <c r="K30" s="415"/>
      <c r="L30" s="76"/>
      <c r="M30" s="76"/>
      <c r="N30" s="76"/>
      <c r="O30" s="76"/>
      <c r="P30" s="76">
        <v>1</v>
      </c>
      <c r="Q30" s="74"/>
      <c r="R30" s="74"/>
      <c r="S30" s="74"/>
      <c r="T30" s="74"/>
      <c r="U30" s="376"/>
      <c r="V30" s="134"/>
    </row>
    <row r="31" spans="1:22" ht="18.75" customHeight="1">
      <c r="A31" s="31"/>
      <c r="B31" s="435" t="s">
        <v>22</v>
      </c>
      <c r="C31" s="435"/>
      <c r="D31" s="435"/>
      <c r="E31" s="27">
        <f>E11+E16+E20+E22+E27+E30</f>
        <v>23</v>
      </c>
      <c r="F31" s="37"/>
      <c r="G31" s="155"/>
      <c r="H31" s="27">
        <f>SUM(H8:H30)</f>
        <v>1140.51</v>
      </c>
      <c r="I31" s="27">
        <f>SUM(I8:I30)</f>
        <v>0</v>
      </c>
      <c r="J31" s="27"/>
      <c r="K31" s="27"/>
      <c r="L31" s="27">
        <f>SUM(L8:L30)</f>
        <v>0</v>
      </c>
      <c r="M31" s="27">
        <f t="shared" ref="M31:U31" si="0">SUM(M8:M30)</f>
        <v>0</v>
      </c>
      <c r="N31" s="27">
        <f t="shared" si="0"/>
        <v>0</v>
      </c>
      <c r="O31" s="27">
        <f t="shared" si="0"/>
        <v>1</v>
      </c>
      <c r="P31" s="27">
        <f>SUM(P8:P30)</f>
        <v>2</v>
      </c>
      <c r="Q31" s="27">
        <f t="shared" si="0"/>
        <v>0</v>
      </c>
      <c r="R31" s="27">
        <f t="shared" si="0"/>
        <v>0</v>
      </c>
      <c r="S31" s="27">
        <f t="shared" si="0"/>
        <v>0</v>
      </c>
      <c r="T31" s="27">
        <f t="shared" si="0"/>
        <v>5</v>
      </c>
      <c r="U31" s="169">
        <f t="shared" si="0"/>
        <v>226.44</v>
      </c>
      <c r="V31" s="136"/>
    </row>
    <row r="36" spans="1:24">
      <c r="A36" s="17"/>
      <c r="B36" s="436"/>
      <c r="C36" s="436"/>
      <c r="D36" s="436"/>
      <c r="E36" s="436"/>
      <c r="F36" s="436"/>
      <c r="G36" s="436"/>
      <c r="H36" s="436"/>
      <c r="I36" s="436"/>
      <c r="J36" s="436"/>
      <c r="K36" s="436"/>
      <c r="L36" s="436"/>
      <c r="M36" s="436"/>
      <c r="N36" s="436"/>
      <c r="O36" s="436"/>
      <c r="P36" s="436"/>
      <c r="Q36" s="436"/>
      <c r="R36" s="436"/>
      <c r="S36" s="436"/>
      <c r="T36" s="436"/>
      <c r="U36" s="437"/>
      <c r="V36" s="436"/>
      <c r="W36" s="17"/>
      <c r="X36" s="17"/>
    </row>
    <row r="37" spans="1:24">
      <c r="A37" s="17"/>
      <c r="B37" s="17"/>
      <c r="C37" s="17"/>
      <c r="D37" s="17"/>
      <c r="E37" s="236"/>
      <c r="F37" s="17"/>
      <c r="G37" s="17"/>
      <c r="H37" s="17"/>
      <c r="I37" s="161"/>
      <c r="J37" s="17"/>
      <c r="K37" s="258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37"/>
      <c r="W37" s="17"/>
      <c r="X37" s="17"/>
    </row>
  </sheetData>
  <mergeCells count="72">
    <mergeCell ref="B31:D31"/>
    <mergeCell ref="B36:T36"/>
    <mergeCell ref="U36:V36"/>
    <mergeCell ref="K23:K27"/>
    <mergeCell ref="U23:U27"/>
    <mergeCell ref="J28:J30"/>
    <mergeCell ref="K28:K30"/>
    <mergeCell ref="U28:U30"/>
    <mergeCell ref="J23:J27"/>
    <mergeCell ref="A28:A30"/>
    <mergeCell ref="B28:B30"/>
    <mergeCell ref="C28:C30"/>
    <mergeCell ref="G28:G30"/>
    <mergeCell ref="H28:H30"/>
    <mergeCell ref="A23:A27"/>
    <mergeCell ref="B23:B27"/>
    <mergeCell ref="C23:C27"/>
    <mergeCell ref="G23:G27"/>
    <mergeCell ref="H23:H27"/>
    <mergeCell ref="U21:U22"/>
    <mergeCell ref="A17:A20"/>
    <mergeCell ref="B17:B20"/>
    <mergeCell ref="C17:C20"/>
    <mergeCell ref="G17:G20"/>
    <mergeCell ref="H17:H20"/>
    <mergeCell ref="U17:U20"/>
    <mergeCell ref="A21:A22"/>
    <mergeCell ref="B21:B22"/>
    <mergeCell ref="C21:C22"/>
    <mergeCell ref="G21:G22"/>
    <mergeCell ref="H21:H22"/>
    <mergeCell ref="J8:J11"/>
    <mergeCell ref="K8:K11"/>
    <mergeCell ref="U8:U11"/>
    <mergeCell ref="A12:A16"/>
    <mergeCell ref="B12:B16"/>
    <mergeCell ref="C12:C16"/>
    <mergeCell ref="G12:G16"/>
    <mergeCell ref="H12:H16"/>
    <mergeCell ref="U12:U16"/>
    <mergeCell ref="A8:A11"/>
    <mergeCell ref="B8:B11"/>
    <mergeCell ref="C8:C11"/>
    <mergeCell ref="G8:G11"/>
    <mergeCell ref="H8:H11"/>
    <mergeCell ref="K12:K16"/>
    <mergeCell ref="F5:F7"/>
    <mergeCell ref="N6:N7"/>
    <mergeCell ref="O6:P6"/>
    <mergeCell ref="Q6:R6"/>
    <mergeCell ref="S6:S7"/>
    <mergeCell ref="G5:G7"/>
    <mergeCell ref="H5:H7"/>
    <mergeCell ref="I5:T5"/>
    <mergeCell ref="A5:A7"/>
    <mergeCell ref="B5:B7"/>
    <mergeCell ref="C5:C7"/>
    <mergeCell ref="D5:D7"/>
    <mergeCell ref="E5:E7"/>
    <mergeCell ref="U5:U7"/>
    <mergeCell ref="V5:V7"/>
    <mergeCell ref="I6:I7"/>
    <mergeCell ref="J6:J7"/>
    <mergeCell ref="K6:K7"/>
    <mergeCell ref="L6:L7"/>
    <mergeCell ref="M6:M7"/>
    <mergeCell ref="T6:T7"/>
    <mergeCell ref="A1:V1"/>
    <mergeCell ref="A2:V2"/>
    <mergeCell ref="A4:G4"/>
    <mergeCell ref="H4:V4"/>
    <mergeCell ref="A3:T3"/>
  </mergeCells>
  <pageMargins left="0.15748031496062992" right="7.874015748031496E-2" top="0.19685039370078741" bottom="0.19685039370078741" header="0.15748031496062992" footer="0.11811023622047245"/>
  <pageSetup paperSize="9" scale="88" orientation="landscape" r:id="rId1"/>
  <rowBreaks count="1" manualBreakCount="1">
    <brk id="2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X57"/>
  <sheetViews>
    <sheetView workbookViewId="0">
      <pane xSplit="1" ySplit="7" topLeftCell="B23" activePane="bottomRight" state="frozen"/>
      <selection pane="topRight" activeCell="B1" sqref="B1"/>
      <selection pane="bottomLeft" activeCell="A8" sqref="A8"/>
      <selection pane="bottomRight" activeCell="I8" sqref="I1:I1048576"/>
    </sheetView>
  </sheetViews>
  <sheetFormatPr defaultRowHeight="15"/>
  <cols>
    <col min="1" max="1" width="4.140625" customWidth="1"/>
    <col min="2" max="2" width="8.5703125" bestFit="1" customWidth="1"/>
    <col min="3" max="3" width="10.28515625" customWidth="1"/>
    <col min="4" max="4" width="9.5703125" customWidth="1"/>
    <col min="5" max="5" width="3.140625" style="158" customWidth="1"/>
    <col min="6" max="6" width="17.28515625" customWidth="1"/>
    <col min="7" max="7" width="12.28515625" customWidth="1"/>
    <col min="8" max="8" width="8.85546875" customWidth="1"/>
    <col min="9" max="9" width="4.7109375" hidden="1" customWidth="1"/>
    <col min="10" max="10" width="9.7109375" customWidth="1"/>
    <col min="11" max="11" width="11.7109375" customWidth="1"/>
    <col min="12" max="12" width="3.7109375" customWidth="1"/>
    <col min="13" max="13" width="3.42578125" customWidth="1"/>
    <col min="14" max="14" width="3" customWidth="1"/>
    <col min="15" max="15" width="2.42578125" customWidth="1"/>
    <col min="16" max="16" width="3.7109375" customWidth="1"/>
    <col min="17" max="17" width="3.140625" customWidth="1"/>
    <col min="18" max="18" width="3.28515625" customWidth="1"/>
    <col min="19" max="19" width="3.42578125" customWidth="1"/>
    <col min="20" max="20" width="4.28515625" customWidth="1"/>
    <col min="21" max="21" width="7.85546875" customWidth="1"/>
    <col min="22" max="22" width="11" style="130" customWidth="1"/>
  </cols>
  <sheetData>
    <row r="1" spans="1:22">
      <c r="A1" s="423" t="s">
        <v>19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</row>
    <row r="2" spans="1:22">
      <c r="A2" s="423" t="s">
        <v>43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  <c r="V2" s="423"/>
    </row>
    <row r="3" spans="1:22">
      <c r="A3" s="410" t="s">
        <v>1004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2"/>
      <c r="U3" s="250" t="str">
        <f>Summary!V3</f>
        <v>Date:-31.05.2014</v>
      </c>
      <c r="V3" s="251"/>
    </row>
    <row r="4" spans="1:22" ht="32.25" customHeight="1">
      <c r="A4" s="404" t="s">
        <v>1015</v>
      </c>
      <c r="B4" s="404"/>
      <c r="C4" s="404"/>
      <c r="D4" s="404"/>
      <c r="E4" s="404"/>
      <c r="F4" s="404"/>
      <c r="G4" s="404"/>
      <c r="H4" s="404" t="s">
        <v>38</v>
      </c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</row>
    <row r="5" spans="1:22" ht="13.5" customHeight="1">
      <c r="A5" s="309" t="s">
        <v>0</v>
      </c>
      <c r="B5" s="309" t="s">
        <v>1</v>
      </c>
      <c r="C5" s="309" t="s">
        <v>2</v>
      </c>
      <c r="D5" s="309" t="s">
        <v>3</v>
      </c>
      <c r="E5" s="309" t="s">
        <v>36</v>
      </c>
      <c r="F5" s="309" t="s">
        <v>4</v>
      </c>
      <c r="G5" s="309" t="s">
        <v>5</v>
      </c>
      <c r="H5" s="309" t="s">
        <v>6</v>
      </c>
      <c r="I5" s="405" t="s">
        <v>16</v>
      </c>
      <c r="J5" s="405"/>
      <c r="K5" s="405"/>
      <c r="L5" s="405"/>
      <c r="M5" s="405"/>
      <c r="N5" s="405"/>
      <c r="O5" s="405"/>
      <c r="P5" s="405"/>
      <c r="Q5" s="405"/>
      <c r="R5" s="405"/>
      <c r="S5" s="405"/>
      <c r="T5" s="405"/>
      <c r="U5" s="309" t="s">
        <v>995</v>
      </c>
      <c r="V5" s="425" t="s">
        <v>14</v>
      </c>
    </row>
    <row r="6" spans="1:22" ht="23.25" customHeight="1">
      <c r="A6" s="309"/>
      <c r="B6" s="309"/>
      <c r="C6" s="309"/>
      <c r="D6" s="309"/>
      <c r="E6" s="309"/>
      <c r="F6" s="309"/>
      <c r="G6" s="309"/>
      <c r="H6" s="309"/>
      <c r="I6" s="406" t="s">
        <v>7</v>
      </c>
      <c r="J6" s="309" t="s">
        <v>947</v>
      </c>
      <c r="K6" s="309" t="s">
        <v>948</v>
      </c>
      <c r="L6" s="407" t="s">
        <v>15</v>
      </c>
      <c r="M6" s="408" t="s">
        <v>10</v>
      </c>
      <c r="N6" s="309" t="s">
        <v>9</v>
      </c>
      <c r="O6" s="401" t="s">
        <v>17</v>
      </c>
      <c r="P6" s="401"/>
      <c r="Q6" s="309" t="s">
        <v>18</v>
      </c>
      <c r="R6" s="309"/>
      <c r="S6" s="402" t="s">
        <v>13</v>
      </c>
      <c r="T6" s="409" t="s">
        <v>8</v>
      </c>
      <c r="U6" s="309"/>
      <c r="V6" s="425"/>
    </row>
    <row r="7" spans="1:22" ht="22.5" customHeight="1">
      <c r="A7" s="309"/>
      <c r="B7" s="309"/>
      <c r="C7" s="309"/>
      <c r="D7" s="309"/>
      <c r="E7" s="309"/>
      <c r="F7" s="309"/>
      <c r="G7" s="309"/>
      <c r="H7" s="309"/>
      <c r="I7" s="406"/>
      <c r="J7" s="309"/>
      <c r="K7" s="309"/>
      <c r="L7" s="407"/>
      <c r="M7" s="408"/>
      <c r="N7" s="309"/>
      <c r="O7" s="52" t="s">
        <v>11</v>
      </c>
      <c r="P7" s="52" t="s">
        <v>12</v>
      </c>
      <c r="Q7" s="52" t="s">
        <v>11</v>
      </c>
      <c r="R7" s="52" t="s">
        <v>12</v>
      </c>
      <c r="S7" s="402"/>
      <c r="T7" s="409"/>
      <c r="U7" s="309"/>
      <c r="V7" s="425"/>
    </row>
    <row r="8" spans="1:22">
      <c r="A8" s="426">
        <v>1</v>
      </c>
      <c r="B8" s="376" t="s">
        <v>142</v>
      </c>
      <c r="C8" s="427" t="s">
        <v>155</v>
      </c>
      <c r="D8" s="41" t="s">
        <v>171</v>
      </c>
      <c r="E8" s="159">
        <v>1</v>
      </c>
      <c r="F8" s="47" t="s">
        <v>626</v>
      </c>
      <c r="G8" s="438" t="s">
        <v>850</v>
      </c>
      <c r="H8" s="396">
        <v>239.75</v>
      </c>
      <c r="I8" s="24"/>
      <c r="J8" s="413" t="s">
        <v>967</v>
      </c>
      <c r="K8" s="413" t="s">
        <v>950</v>
      </c>
      <c r="L8" s="76"/>
      <c r="M8" s="76"/>
      <c r="N8" s="76"/>
      <c r="O8" s="76"/>
      <c r="P8" s="76"/>
      <c r="Q8" s="76"/>
      <c r="R8" s="76"/>
      <c r="S8" s="76"/>
      <c r="T8" s="76">
        <v>1</v>
      </c>
      <c r="U8" s="376">
        <v>190.14</v>
      </c>
      <c r="V8" s="134"/>
    </row>
    <row r="9" spans="1:22" ht="33.75">
      <c r="A9" s="426"/>
      <c r="B9" s="376"/>
      <c r="C9" s="427"/>
      <c r="D9" s="41" t="s">
        <v>172</v>
      </c>
      <c r="E9" s="159">
        <v>2</v>
      </c>
      <c r="F9" s="47" t="s">
        <v>627</v>
      </c>
      <c r="G9" s="438"/>
      <c r="H9" s="396"/>
      <c r="I9" s="24"/>
      <c r="J9" s="414"/>
      <c r="K9" s="414"/>
      <c r="L9" s="76"/>
      <c r="M9" s="76"/>
      <c r="N9" s="76"/>
      <c r="O9" s="76"/>
      <c r="P9" s="76"/>
      <c r="Q9" s="76"/>
      <c r="R9" s="76"/>
      <c r="S9" s="76"/>
      <c r="T9" s="76">
        <v>1</v>
      </c>
      <c r="U9" s="376"/>
      <c r="V9" s="134" t="s">
        <v>946</v>
      </c>
    </row>
    <row r="10" spans="1:22" ht="22.5">
      <c r="A10" s="426"/>
      <c r="B10" s="376"/>
      <c r="C10" s="427"/>
      <c r="D10" s="41" t="s">
        <v>173</v>
      </c>
      <c r="E10" s="159">
        <v>3</v>
      </c>
      <c r="F10" s="47" t="s">
        <v>628</v>
      </c>
      <c r="G10" s="438"/>
      <c r="H10" s="396"/>
      <c r="I10" s="24"/>
      <c r="J10" s="414"/>
      <c r="K10" s="414"/>
      <c r="L10" s="76"/>
      <c r="M10" s="76"/>
      <c r="N10" s="76"/>
      <c r="O10" s="76"/>
      <c r="P10" s="76"/>
      <c r="Q10" s="76"/>
      <c r="R10" s="76"/>
      <c r="S10" s="76">
        <v>1</v>
      </c>
      <c r="T10" s="74"/>
      <c r="U10" s="376"/>
      <c r="V10" s="134"/>
    </row>
    <row r="11" spans="1:22" ht="22.5" customHeight="1">
      <c r="A11" s="426"/>
      <c r="B11" s="376"/>
      <c r="C11" s="427"/>
      <c r="D11" s="47" t="s">
        <v>174</v>
      </c>
      <c r="E11" s="159">
        <v>4</v>
      </c>
      <c r="F11" s="47" t="s">
        <v>629</v>
      </c>
      <c r="G11" s="438"/>
      <c r="H11" s="396"/>
      <c r="I11" s="24"/>
      <c r="J11" s="414"/>
      <c r="K11" s="414"/>
      <c r="L11" s="76"/>
      <c r="M11" s="76"/>
      <c r="N11" s="76"/>
      <c r="O11" s="76"/>
      <c r="P11" s="76"/>
      <c r="Q11" s="76"/>
      <c r="R11" s="76"/>
      <c r="S11" s="76">
        <v>1</v>
      </c>
      <c r="T11" s="74"/>
      <c r="U11" s="376"/>
      <c r="V11" s="134"/>
    </row>
    <row r="12" spans="1:22" ht="22.5">
      <c r="A12" s="426"/>
      <c r="B12" s="376"/>
      <c r="C12" s="427"/>
      <c r="D12" s="41" t="s">
        <v>175</v>
      </c>
      <c r="E12" s="159">
        <v>5</v>
      </c>
      <c r="F12" s="47" t="s">
        <v>630</v>
      </c>
      <c r="G12" s="438"/>
      <c r="H12" s="396"/>
      <c r="I12" s="24"/>
      <c r="J12" s="415"/>
      <c r="K12" s="415"/>
      <c r="L12" s="76"/>
      <c r="M12" s="76"/>
      <c r="N12" s="76"/>
      <c r="O12" s="76"/>
      <c r="P12" s="76"/>
      <c r="Q12" s="76"/>
      <c r="R12" s="76"/>
      <c r="S12" s="76">
        <v>1</v>
      </c>
      <c r="T12" s="74"/>
      <c r="U12" s="376"/>
      <c r="V12" s="134"/>
    </row>
    <row r="13" spans="1:22" ht="19.5" customHeight="1">
      <c r="A13" s="426">
        <v>2</v>
      </c>
      <c r="B13" s="376" t="s">
        <v>143</v>
      </c>
      <c r="C13" s="427" t="s">
        <v>156</v>
      </c>
      <c r="D13" s="41" t="s">
        <v>176</v>
      </c>
      <c r="E13" s="159">
        <v>1</v>
      </c>
      <c r="F13" s="47" t="s">
        <v>631</v>
      </c>
      <c r="G13" s="428" t="s">
        <v>934</v>
      </c>
      <c r="H13" s="396">
        <v>285.83</v>
      </c>
      <c r="I13" s="24"/>
      <c r="J13" s="24"/>
      <c r="K13" s="24"/>
      <c r="L13" s="74"/>
      <c r="M13" s="74"/>
      <c r="N13" s="74"/>
      <c r="O13" s="74"/>
      <c r="P13" s="74"/>
      <c r="Q13" s="74"/>
      <c r="R13" s="74"/>
      <c r="S13" s="74"/>
      <c r="T13" s="74"/>
      <c r="U13" s="376"/>
      <c r="V13" s="132"/>
    </row>
    <row r="14" spans="1:22" ht="22.5">
      <c r="A14" s="426"/>
      <c r="B14" s="376"/>
      <c r="C14" s="427"/>
      <c r="D14" s="41" t="s">
        <v>176</v>
      </c>
      <c r="E14" s="159">
        <v>2</v>
      </c>
      <c r="F14" s="47" t="s">
        <v>632</v>
      </c>
      <c r="G14" s="428"/>
      <c r="H14" s="396"/>
      <c r="I14" s="24"/>
      <c r="J14" s="24"/>
      <c r="K14" s="24"/>
      <c r="L14" s="74"/>
      <c r="M14" s="74"/>
      <c r="N14" s="74"/>
      <c r="O14" s="74"/>
      <c r="P14" s="74"/>
      <c r="Q14" s="74"/>
      <c r="R14" s="74"/>
      <c r="S14" s="74"/>
      <c r="T14" s="74"/>
      <c r="U14" s="376"/>
      <c r="V14" s="132"/>
    </row>
    <row r="15" spans="1:22" ht="22.5">
      <c r="A15" s="426"/>
      <c r="B15" s="376"/>
      <c r="C15" s="427"/>
      <c r="D15" s="41" t="s">
        <v>177</v>
      </c>
      <c r="E15" s="159">
        <v>3</v>
      </c>
      <c r="F15" s="47" t="s">
        <v>633</v>
      </c>
      <c r="G15" s="428"/>
      <c r="H15" s="396"/>
      <c r="I15" s="24"/>
      <c r="J15" s="24"/>
      <c r="K15" s="24"/>
      <c r="L15" s="74"/>
      <c r="M15" s="74"/>
      <c r="N15" s="74"/>
      <c r="O15" s="74"/>
      <c r="P15" s="74"/>
      <c r="Q15" s="74"/>
      <c r="R15" s="74"/>
      <c r="S15" s="74"/>
      <c r="T15" s="74"/>
      <c r="U15" s="376"/>
      <c r="V15" s="132"/>
    </row>
    <row r="16" spans="1:22" ht="33.75">
      <c r="A16" s="426"/>
      <c r="B16" s="376"/>
      <c r="C16" s="427"/>
      <c r="D16" s="41" t="s">
        <v>156</v>
      </c>
      <c r="E16" s="159">
        <v>4</v>
      </c>
      <c r="F16" s="47" t="s">
        <v>634</v>
      </c>
      <c r="G16" s="428"/>
      <c r="H16" s="396"/>
      <c r="I16" s="24"/>
      <c r="J16" s="24"/>
      <c r="K16" s="24"/>
      <c r="L16" s="74"/>
      <c r="M16" s="74"/>
      <c r="N16" s="74"/>
      <c r="O16" s="74"/>
      <c r="P16" s="74"/>
      <c r="Q16" s="74"/>
      <c r="R16" s="74"/>
      <c r="S16" s="74"/>
      <c r="T16" s="74"/>
      <c r="U16" s="376"/>
      <c r="V16" s="132"/>
    </row>
    <row r="17" spans="1:22" ht="33.75">
      <c r="A17" s="426"/>
      <c r="B17" s="376"/>
      <c r="C17" s="427"/>
      <c r="D17" s="41" t="s">
        <v>178</v>
      </c>
      <c r="E17" s="159">
        <v>5</v>
      </c>
      <c r="F17" s="47" t="s">
        <v>635</v>
      </c>
      <c r="G17" s="428"/>
      <c r="H17" s="396"/>
      <c r="I17" s="24"/>
      <c r="J17" s="24"/>
      <c r="K17" s="24"/>
      <c r="L17" s="74"/>
      <c r="M17" s="74"/>
      <c r="N17" s="74"/>
      <c r="O17" s="74"/>
      <c r="P17" s="74"/>
      <c r="Q17" s="74"/>
      <c r="R17" s="74"/>
      <c r="S17" s="74"/>
      <c r="T17" s="74"/>
      <c r="U17" s="376"/>
      <c r="V17" s="132"/>
    </row>
    <row r="18" spans="1:22" ht="24" customHeight="1">
      <c r="A18" s="426"/>
      <c r="B18" s="376"/>
      <c r="C18" s="427"/>
      <c r="D18" s="41" t="s">
        <v>179</v>
      </c>
      <c r="E18" s="159">
        <v>6</v>
      </c>
      <c r="F18" s="47" t="s">
        <v>636</v>
      </c>
      <c r="G18" s="428"/>
      <c r="H18" s="396"/>
      <c r="I18" s="24"/>
      <c r="J18" s="24"/>
      <c r="K18" s="24"/>
      <c r="L18" s="74"/>
      <c r="M18" s="74"/>
      <c r="N18" s="74"/>
      <c r="O18" s="74"/>
      <c r="P18" s="74"/>
      <c r="Q18" s="74"/>
      <c r="R18" s="74"/>
      <c r="S18" s="74"/>
      <c r="T18" s="74"/>
      <c r="U18" s="376"/>
      <c r="V18" s="132"/>
    </row>
    <row r="19" spans="1:22" ht="78.75" customHeight="1">
      <c r="A19" s="55">
        <v>3</v>
      </c>
      <c r="B19" s="54" t="s">
        <v>144</v>
      </c>
      <c r="C19" s="51" t="s">
        <v>157</v>
      </c>
      <c r="D19" s="41" t="s">
        <v>180</v>
      </c>
      <c r="E19" s="159">
        <v>1</v>
      </c>
      <c r="F19" s="47" t="s">
        <v>637</v>
      </c>
      <c r="G19" s="49" t="s">
        <v>835</v>
      </c>
      <c r="H19" s="50">
        <v>49.12</v>
      </c>
      <c r="I19" s="24">
        <v>1</v>
      </c>
      <c r="J19" s="24"/>
      <c r="K19" s="24"/>
      <c r="L19" s="74" t="s">
        <v>1025</v>
      </c>
      <c r="M19" s="74"/>
      <c r="N19" s="74"/>
      <c r="O19" s="74"/>
      <c r="P19" s="74"/>
      <c r="Q19" s="74"/>
      <c r="R19" s="74"/>
      <c r="S19" s="74"/>
      <c r="T19" s="74"/>
      <c r="U19" s="54"/>
      <c r="V19" s="132"/>
    </row>
    <row r="20" spans="1:22" ht="22.5">
      <c r="A20" s="426">
        <v>4</v>
      </c>
      <c r="B20" s="376" t="s">
        <v>145</v>
      </c>
      <c r="C20" s="427" t="s">
        <v>158</v>
      </c>
      <c r="D20" s="41" t="s">
        <v>181</v>
      </c>
      <c r="E20" s="159">
        <v>1</v>
      </c>
      <c r="F20" s="47" t="s">
        <v>638</v>
      </c>
      <c r="G20" s="428" t="s">
        <v>836</v>
      </c>
      <c r="H20" s="396">
        <v>153.29</v>
      </c>
      <c r="I20" s="24"/>
      <c r="J20" s="413" t="s">
        <v>968</v>
      </c>
      <c r="K20" s="413" t="s">
        <v>950</v>
      </c>
      <c r="L20" s="76"/>
      <c r="M20" s="76"/>
      <c r="N20" s="76"/>
      <c r="O20" s="76"/>
      <c r="P20" s="76"/>
      <c r="Q20" s="76"/>
      <c r="R20" s="76"/>
      <c r="S20" s="76">
        <v>1</v>
      </c>
      <c r="T20" s="74"/>
      <c r="U20" s="376">
        <v>61.19</v>
      </c>
      <c r="V20" s="132"/>
    </row>
    <row r="21" spans="1:22" ht="22.5">
      <c r="A21" s="426"/>
      <c r="B21" s="376"/>
      <c r="C21" s="427"/>
      <c r="D21" s="41" t="s">
        <v>181</v>
      </c>
      <c r="E21" s="159">
        <v>2</v>
      </c>
      <c r="F21" s="47" t="s">
        <v>639</v>
      </c>
      <c r="G21" s="428"/>
      <c r="H21" s="396"/>
      <c r="I21" s="24"/>
      <c r="J21" s="414"/>
      <c r="K21" s="414"/>
      <c r="L21" s="76"/>
      <c r="M21" s="76"/>
      <c r="N21" s="76"/>
      <c r="O21" s="76"/>
      <c r="P21" s="76"/>
      <c r="Q21" s="76"/>
      <c r="R21" s="76"/>
      <c r="S21" s="76">
        <v>1</v>
      </c>
      <c r="T21" s="74"/>
      <c r="U21" s="376"/>
      <c r="V21" s="132"/>
    </row>
    <row r="22" spans="1:22" ht="22.5">
      <c r="A22" s="426"/>
      <c r="B22" s="376"/>
      <c r="C22" s="427"/>
      <c r="D22" s="41" t="s">
        <v>182</v>
      </c>
      <c r="E22" s="159">
        <v>3</v>
      </c>
      <c r="F22" s="47" t="s">
        <v>640</v>
      </c>
      <c r="G22" s="428"/>
      <c r="H22" s="396"/>
      <c r="I22" s="24"/>
      <c r="J22" s="415"/>
      <c r="K22" s="415"/>
      <c r="L22" s="76"/>
      <c r="M22" s="76"/>
      <c r="N22" s="76"/>
      <c r="O22" s="76"/>
      <c r="P22" s="76"/>
      <c r="Q22" s="76"/>
      <c r="R22" s="76">
        <v>1</v>
      </c>
      <c r="S22" s="74"/>
      <c r="T22" s="74"/>
      <c r="U22" s="376"/>
      <c r="V22" s="132"/>
    </row>
    <row r="23" spans="1:22" ht="22.5">
      <c r="A23" s="426">
        <v>5</v>
      </c>
      <c r="B23" s="376" t="s">
        <v>146</v>
      </c>
      <c r="C23" s="427" t="s">
        <v>158</v>
      </c>
      <c r="D23" s="41" t="s">
        <v>183</v>
      </c>
      <c r="E23" s="159">
        <v>1</v>
      </c>
      <c r="F23" s="47" t="s">
        <v>641</v>
      </c>
      <c r="G23" s="428" t="s">
        <v>836</v>
      </c>
      <c r="H23" s="396">
        <v>150.56</v>
      </c>
      <c r="I23" s="24"/>
      <c r="J23" s="413" t="s">
        <v>968</v>
      </c>
      <c r="K23" s="413" t="s">
        <v>950</v>
      </c>
      <c r="L23" s="76"/>
      <c r="M23" s="76"/>
      <c r="N23" s="76"/>
      <c r="O23" s="76"/>
      <c r="P23" s="76"/>
      <c r="Q23" s="76"/>
      <c r="R23" s="76"/>
      <c r="S23" s="76">
        <v>1</v>
      </c>
      <c r="T23" s="74"/>
      <c r="U23" s="376">
        <v>61.14</v>
      </c>
      <c r="V23" s="38"/>
    </row>
    <row r="24" spans="1:22" ht="25.5">
      <c r="A24" s="426"/>
      <c r="B24" s="376"/>
      <c r="C24" s="427"/>
      <c r="D24" s="41" t="s">
        <v>183</v>
      </c>
      <c r="E24" s="159">
        <v>2</v>
      </c>
      <c r="F24" s="47" t="s">
        <v>642</v>
      </c>
      <c r="G24" s="428"/>
      <c r="H24" s="396"/>
      <c r="I24" s="24">
        <v>1</v>
      </c>
      <c r="J24" s="414"/>
      <c r="K24" s="414"/>
      <c r="L24" s="74"/>
      <c r="M24" s="74"/>
      <c r="N24" s="74"/>
      <c r="O24" s="74"/>
      <c r="P24" s="74"/>
      <c r="Q24" s="74"/>
      <c r="R24" s="74"/>
      <c r="S24" s="74"/>
      <c r="T24" s="74"/>
      <c r="U24" s="376"/>
      <c r="V24" s="132" t="s">
        <v>865</v>
      </c>
    </row>
    <row r="25" spans="1:22" ht="30" customHeight="1">
      <c r="A25" s="426"/>
      <c r="B25" s="376"/>
      <c r="C25" s="427"/>
      <c r="D25" s="41" t="s">
        <v>183</v>
      </c>
      <c r="E25" s="159">
        <v>3</v>
      </c>
      <c r="F25" s="47" t="s">
        <v>643</v>
      </c>
      <c r="G25" s="428"/>
      <c r="H25" s="396"/>
      <c r="I25" s="24"/>
      <c r="J25" s="415"/>
      <c r="K25" s="415"/>
      <c r="L25" s="76"/>
      <c r="M25" s="76"/>
      <c r="N25" s="76"/>
      <c r="O25" s="76"/>
      <c r="P25" s="76"/>
      <c r="Q25" s="76"/>
      <c r="R25" s="76"/>
      <c r="S25" s="76">
        <v>1</v>
      </c>
      <c r="T25" s="74"/>
      <c r="U25" s="376"/>
      <c r="V25" s="134"/>
    </row>
    <row r="26" spans="1:22" ht="29.25" customHeight="1">
      <c r="A26" s="426">
        <v>6</v>
      </c>
      <c r="B26" s="376" t="s">
        <v>147</v>
      </c>
      <c r="C26" s="427" t="s">
        <v>158</v>
      </c>
      <c r="D26" s="41" t="s">
        <v>186</v>
      </c>
      <c r="E26" s="159">
        <v>1</v>
      </c>
      <c r="F26" s="47" t="s">
        <v>644</v>
      </c>
      <c r="G26" s="428" t="s">
        <v>926</v>
      </c>
      <c r="H26" s="396">
        <v>249.84</v>
      </c>
      <c r="I26" s="24"/>
      <c r="J26" s="413" t="s">
        <v>969</v>
      </c>
      <c r="K26" s="413" t="s">
        <v>950</v>
      </c>
      <c r="L26" s="76"/>
      <c r="M26" s="76"/>
      <c r="N26" s="76"/>
      <c r="O26" s="76"/>
      <c r="P26" s="76"/>
      <c r="Q26" s="76"/>
      <c r="R26" s="76">
        <v>1</v>
      </c>
      <c r="S26" s="74"/>
      <c r="T26" s="74"/>
      <c r="U26" s="376">
        <v>82.51</v>
      </c>
      <c r="V26" s="134"/>
    </row>
    <row r="27" spans="1:22" ht="22.5">
      <c r="A27" s="426"/>
      <c r="B27" s="376"/>
      <c r="C27" s="427"/>
      <c r="D27" s="48" t="s">
        <v>187</v>
      </c>
      <c r="E27" s="159">
        <v>2</v>
      </c>
      <c r="F27" s="47" t="s">
        <v>645</v>
      </c>
      <c r="G27" s="428"/>
      <c r="H27" s="396"/>
      <c r="I27" s="24"/>
      <c r="J27" s="414"/>
      <c r="K27" s="414"/>
      <c r="L27" s="76"/>
      <c r="M27" s="76"/>
      <c r="N27" s="76"/>
      <c r="O27" s="76"/>
      <c r="P27" s="76"/>
      <c r="Q27" s="76"/>
      <c r="R27" s="76">
        <v>1</v>
      </c>
      <c r="S27" s="74"/>
      <c r="T27" s="74"/>
      <c r="U27" s="376"/>
      <c r="V27" s="134"/>
    </row>
    <row r="28" spans="1:22" ht="22.5">
      <c r="A28" s="426"/>
      <c r="B28" s="376"/>
      <c r="C28" s="427"/>
      <c r="D28" s="48" t="s">
        <v>187</v>
      </c>
      <c r="E28" s="159">
        <v>3</v>
      </c>
      <c r="F28" s="47" t="s">
        <v>646</v>
      </c>
      <c r="G28" s="428"/>
      <c r="H28" s="396"/>
      <c r="I28" s="24"/>
      <c r="J28" s="414"/>
      <c r="K28" s="414"/>
      <c r="L28" s="76"/>
      <c r="M28" s="76"/>
      <c r="N28" s="76"/>
      <c r="O28" s="76"/>
      <c r="P28" s="76"/>
      <c r="Q28" s="76">
        <v>1</v>
      </c>
      <c r="R28" s="74"/>
      <c r="S28" s="74"/>
      <c r="T28" s="74"/>
      <c r="U28" s="376"/>
      <c r="V28" s="134"/>
    </row>
    <row r="29" spans="1:22" ht="29.25" customHeight="1">
      <c r="A29" s="426"/>
      <c r="B29" s="376"/>
      <c r="C29" s="427"/>
      <c r="D29" s="48" t="s">
        <v>187</v>
      </c>
      <c r="E29" s="159">
        <v>4</v>
      </c>
      <c r="F29" s="47" t="s">
        <v>647</v>
      </c>
      <c r="G29" s="428"/>
      <c r="H29" s="396"/>
      <c r="I29" s="24"/>
      <c r="J29" s="414"/>
      <c r="K29" s="414"/>
      <c r="L29" s="76"/>
      <c r="M29" s="76"/>
      <c r="N29" s="76"/>
      <c r="O29" s="76"/>
      <c r="P29" s="76"/>
      <c r="Q29" s="76">
        <v>1</v>
      </c>
      <c r="R29" s="74"/>
      <c r="S29" s="74"/>
      <c r="T29" s="74"/>
      <c r="U29" s="376"/>
      <c r="V29" s="134"/>
    </row>
    <row r="30" spans="1:22" ht="45">
      <c r="A30" s="426"/>
      <c r="B30" s="376"/>
      <c r="C30" s="427"/>
      <c r="D30" s="48" t="s">
        <v>187</v>
      </c>
      <c r="E30" s="159">
        <v>5</v>
      </c>
      <c r="F30" s="47" t="s">
        <v>648</v>
      </c>
      <c r="G30" s="428"/>
      <c r="H30" s="396"/>
      <c r="I30" s="24"/>
      <c r="J30" s="415"/>
      <c r="K30" s="415"/>
      <c r="L30" s="76"/>
      <c r="M30" s="76"/>
      <c r="N30" s="76"/>
      <c r="O30" s="76"/>
      <c r="P30" s="76">
        <v>1</v>
      </c>
      <c r="Q30" s="74"/>
      <c r="R30" s="74"/>
      <c r="S30" s="74"/>
      <c r="T30" s="74"/>
      <c r="U30" s="376"/>
      <c r="V30" s="132"/>
    </row>
    <row r="31" spans="1:22" ht="23.25" customHeight="1">
      <c r="A31" s="426">
        <v>7</v>
      </c>
      <c r="B31" s="376" t="s">
        <v>148</v>
      </c>
      <c r="C31" s="427" t="s">
        <v>184</v>
      </c>
      <c r="D31" s="41" t="s">
        <v>188</v>
      </c>
      <c r="E31" s="159">
        <v>1</v>
      </c>
      <c r="F31" s="47" t="s">
        <v>649</v>
      </c>
      <c r="G31" s="428" t="s">
        <v>935</v>
      </c>
      <c r="H31" s="396">
        <v>248.32</v>
      </c>
      <c r="I31" s="24"/>
      <c r="J31" s="331"/>
      <c r="K31" s="331"/>
      <c r="L31" s="74"/>
      <c r="M31" s="74"/>
      <c r="N31" s="74"/>
      <c r="O31" s="74"/>
      <c r="P31" s="74"/>
      <c r="Q31" s="74"/>
      <c r="R31" s="74"/>
      <c r="S31" s="74"/>
      <c r="T31" s="74"/>
      <c r="U31" s="376"/>
      <c r="V31" s="132"/>
    </row>
    <row r="32" spans="1:22" ht="22.5" customHeight="1">
      <c r="A32" s="426"/>
      <c r="B32" s="376"/>
      <c r="C32" s="427"/>
      <c r="D32" s="41" t="s">
        <v>184</v>
      </c>
      <c r="E32" s="159">
        <v>2</v>
      </c>
      <c r="F32" s="47" t="s">
        <v>650</v>
      </c>
      <c r="G32" s="428"/>
      <c r="H32" s="396"/>
      <c r="I32" s="24"/>
      <c r="J32" s="422"/>
      <c r="K32" s="422"/>
      <c r="L32" s="74"/>
      <c r="M32" s="74"/>
      <c r="N32" s="74"/>
      <c r="O32" s="74"/>
      <c r="P32" s="74"/>
      <c r="Q32" s="74"/>
      <c r="R32" s="74"/>
      <c r="S32" s="74"/>
      <c r="T32" s="74"/>
      <c r="U32" s="376"/>
      <c r="V32" s="132"/>
    </row>
    <row r="33" spans="1:22" ht="33.75">
      <c r="A33" s="426"/>
      <c r="B33" s="376"/>
      <c r="C33" s="427"/>
      <c r="D33" s="41" t="s">
        <v>184</v>
      </c>
      <c r="E33" s="159">
        <v>3</v>
      </c>
      <c r="F33" s="47" t="s">
        <v>651</v>
      </c>
      <c r="G33" s="428"/>
      <c r="H33" s="396"/>
      <c r="I33" s="24"/>
      <c r="J33" s="422"/>
      <c r="K33" s="422"/>
      <c r="L33" s="74"/>
      <c r="M33" s="74"/>
      <c r="N33" s="74"/>
      <c r="O33" s="74"/>
      <c r="P33" s="74"/>
      <c r="Q33" s="74"/>
      <c r="R33" s="74"/>
      <c r="S33" s="74"/>
      <c r="T33" s="74"/>
      <c r="U33" s="376"/>
      <c r="V33" s="132"/>
    </row>
    <row r="34" spans="1:22" ht="33.75">
      <c r="A34" s="426"/>
      <c r="B34" s="376"/>
      <c r="C34" s="427"/>
      <c r="D34" s="41" t="s">
        <v>189</v>
      </c>
      <c r="E34" s="159">
        <v>4</v>
      </c>
      <c r="F34" s="47" t="s">
        <v>652</v>
      </c>
      <c r="G34" s="428"/>
      <c r="H34" s="396"/>
      <c r="I34" s="24"/>
      <c r="J34" s="422"/>
      <c r="K34" s="422"/>
      <c r="L34" s="74"/>
      <c r="M34" s="74"/>
      <c r="N34" s="74"/>
      <c r="O34" s="74"/>
      <c r="P34" s="74"/>
      <c r="Q34" s="74"/>
      <c r="R34" s="74"/>
      <c r="S34" s="74"/>
      <c r="T34" s="74"/>
      <c r="U34" s="376"/>
      <c r="V34" s="132"/>
    </row>
    <row r="35" spans="1:22" ht="30.75" customHeight="1">
      <c r="A35" s="426"/>
      <c r="B35" s="376"/>
      <c r="C35" s="427"/>
      <c r="D35" s="41" t="s">
        <v>190</v>
      </c>
      <c r="E35" s="159">
        <v>5</v>
      </c>
      <c r="F35" s="47" t="s">
        <v>653</v>
      </c>
      <c r="G35" s="428"/>
      <c r="H35" s="396"/>
      <c r="I35" s="24"/>
      <c r="J35" s="332"/>
      <c r="K35" s="332"/>
      <c r="L35" s="74"/>
      <c r="M35" s="74"/>
      <c r="N35" s="74"/>
      <c r="O35" s="74"/>
      <c r="P35" s="74"/>
      <c r="Q35" s="74"/>
      <c r="R35" s="74"/>
      <c r="S35" s="74"/>
      <c r="T35" s="74"/>
      <c r="U35" s="376"/>
      <c r="V35" s="132"/>
    </row>
    <row r="36" spans="1:22" ht="23.25" customHeight="1">
      <c r="A36" s="426">
        <v>8</v>
      </c>
      <c r="B36" s="376" t="s">
        <v>149</v>
      </c>
      <c r="C36" s="427" t="s">
        <v>184</v>
      </c>
      <c r="D36" s="41" t="s">
        <v>191</v>
      </c>
      <c r="E36" s="159">
        <v>1</v>
      </c>
      <c r="F36" s="47" t="s">
        <v>654</v>
      </c>
      <c r="G36" s="428" t="s">
        <v>860</v>
      </c>
      <c r="H36" s="396">
        <v>250.83</v>
      </c>
      <c r="I36" s="24"/>
      <c r="J36" s="413" t="s">
        <v>963</v>
      </c>
      <c r="K36" s="413" t="s">
        <v>950</v>
      </c>
      <c r="L36" s="76"/>
      <c r="M36" s="76"/>
      <c r="N36" s="76"/>
      <c r="O36" s="76"/>
      <c r="P36" s="76">
        <v>1</v>
      </c>
      <c r="Q36" s="74"/>
      <c r="R36" s="74"/>
      <c r="S36" s="74"/>
      <c r="T36" s="74"/>
      <c r="U36" s="376">
        <v>109.85</v>
      </c>
      <c r="V36" s="132"/>
    </row>
    <row r="37" spans="1:22" ht="30.75" customHeight="1">
      <c r="A37" s="426"/>
      <c r="B37" s="376"/>
      <c r="C37" s="427"/>
      <c r="D37" s="41" t="s">
        <v>192</v>
      </c>
      <c r="E37" s="159">
        <v>2</v>
      </c>
      <c r="F37" s="47" t="s">
        <v>655</v>
      </c>
      <c r="G37" s="428"/>
      <c r="H37" s="396"/>
      <c r="I37" s="24"/>
      <c r="J37" s="414"/>
      <c r="K37" s="414"/>
      <c r="L37" s="76"/>
      <c r="M37" s="76"/>
      <c r="N37" s="76"/>
      <c r="O37" s="76"/>
      <c r="P37" s="76"/>
      <c r="Q37" s="76"/>
      <c r="R37" s="76"/>
      <c r="S37" s="76">
        <v>1</v>
      </c>
      <c r="T37" s="74"/>
      <c r="U37" s="376"/>
      <c r="V37" s="132"/>
    </row>
    <row r="38" spans="1:22" ht="30.75" customHeight="1">
      <c r="A38" s="426"/>
      <c r="B38" s="376"/>
      <c r="C38" s="427"/>
      <c r="D38" s="41" t="s">
        <v>192</v>
      </c>
      <c r="E38" s="159">
        <v>3</v>
      </c>
      <c r="F38" s="47" t="s">
        <v>656</v>
      </c>
      <c r="G38" s="428"/>
      <c r="H38" s="396"/>
      <c r="I38" s="24"/>
      <c r="J38" s="414"/>
      <c r="K38" s="414"/>
      <c r="L38" s="76"/>
      <c r="M38" s="76"/>
      <c r="N38" s="76"/>
      <c r="O38" s="76"/>
      <c r="P38" s="76"/>
      <c r="Q38" s="76"/>
      <c r="R38" s="76"/>
      <c r="S38" s="76">
        <v>1</v>
      </c>
      <c r="T38" s="74"/>
      <c r="U38" s="376"/>
      <c r="V38" s="132" t="s">
        <v>940</v>
      </c>
    </row>
    <row r="39" spans="1:22" ht="30.75" customHeight="1">
      <c r="A39" s="426"/>
      <c r="B39" s="376"/>
      <c r="C39" s="427"/>
      <c r="D39" s="41" t="s">
        <v>193</v>
      </c>
      <c r="E39" s="159">
        <v>4</v>
      </c>
      <c r="F39" s="47" t="s">
        <v>657</v>
      </c>
      <c r="G39" s="428"/>
      <c r="H39" s="396"/>
      <c r="I39" s="24"/>
      <c r="J39" s="414"/>
      <c r="K39" s="414"/>
      <c r="L39" s="76"/>
      <c r="M39" s="76"/>
      <c r="N39" s="76"/>
      <c r="O39" s="76"/>
      <c r="P39" s="76"/>
      <c r="Q39" s="76"/>
      <c r="R39" s="76"/>
      <c r="S39" s="76">
        <v>1</v>
      </c>
      <c r="T39" s="74"/>
      <c r="U39" s="376"/>
      <c r="V39" s="132"/>
    </row>
    <row r="40" spans="1:22" ht="30.75" customHeight="1">
      <c r="A40" s="426"/>
      <c r="B40" s="376"/>
      <c r="C40" s="427"/>
      <c r="D40" s="41" t="s">
        <v>194</v>
      </c>
      <c r="E40" s="159">
        <v>5</v>
      </c>
      <c r="F40" s="47" t="s">
        <v>658</v>
      </c>
      <c r="G40" s="428"/>
      <c r="H40" s="396"/>
      <c r="I40" s="24"/>
      <c r="J40" s="415"/>
      <c r="K40" s="415"/>
      <c r="L40" s="76"/>
      <c r="M40" s="76"/>
      <c r="N40" s="76"/>
      <c r="O40" s="76"/>
      <c r="P40" s="76"/>
      <c r="Q40" s="76"/>
      <c r="R40" s="76"/>
      <c r="S40" s="76">
        <v>1</v>
      </c>
      <c r="T40" s="74"/>
      <c r="U40" s="376"/>
      <c r="V40" s="132"/>
    </row>
    <row r="41" spans="1:22" ht="30.75" customHeight="1">
      <c r="A41" s="426">
        <v>9</v>
      </c>
      <c r="B41" s="376" t="s">
        <v>150</v>
      </c>
      <c r="C41" s="427" t="s">
        <v>184</v>
      </c>
      <c r="D41" s="41" t="s">
        <v>195</v>
      </c>
      <c r="E41" s="159">
        <v>1</v>
      </c>
      <c r="F41" s="47" t="s">
        <v>659</v>
      </c>
      <c r="G41" s="428" t="s">
        <v>860</v>
      </c>
      <c r="H41" s="396">
        <v>150.71</v>
      </c>
      <c r="I41" s="24"/>
      <c r="J41" s="376" t="s">
        <v>963</v>
      </c>
      <c r="K41" s="376" t="s">
        <v>950</v>
      </c>
      <c r="L41" s="76"/>
      <c r="M41" s="76"/>
      <c r="N41" s="76"/>
      <c r="O41" s="76"/>
      <c r="P41" s="76"/>
      <c r="Q41" s="76"/>
      <c r="R41" s="76">
        <v>1</v>
      </c>
      <c r="S41" s="74"/>
      <c r="T41" s="74"/>
      <c r="U41" s="376">
        <v>59.57</v>
      </c>
      <c r="V41" s="132"/>
    </row>
    <row r="42" spans="1:22" ht="30.75" customHeight="1">
      <c r="A42" s="426"/>
      <c r="B42" s="376"/>
      <c r="C42" s="427"/>
      <c r="D42" s="41" t="s">
        <v>196</v>
      </c>
      <c r="E42" s="159">
        <v>2</v>
      </c>
      <c r="F42" s="47" t="s">
        <v>660</v>
      </c>
      <c r="G42" s="428"/>
      <c r="H42" s="396"/>
      <c r="I42" s="24"/>
      <c r="J42" s="376"/>
      <c r="K42" s="376"/>
      <c r="L42" s="76"/>
      <c r="M42" s="76"/>
      <c r="N42" s="76"/>
      <c r="O42" s="76"/>
      <c r="P42" s="76"/>
      <c r="Q42" s="76"/>
      <c r="R42" s="76">
        <v>1</v>
      </c>
      <c r="S42" s="74"/>
      <c r="T42" s="74"/>
      <c r="U42" s="376"/>
      <c r="V42" s="132" t="s">
        <v>940</v>
      </c>
    </row>
    <row r="43" spans="1:22" ht="30.75" customHeight="1">
      <c r="A43" s="426"/>
      <c r="B43" s="376"/>
      <c r="C43" s="427"/>
      <c r="D43" s="41" t="s">
        <v>197</v>
      </c>
      <c r="E43" s="159">
        <v>3</v>
      </c>
      <c r="F43" s="47" t="s">
        <v>661</v>
      </c>
      <c r="G43" s="428"/>
      <c r="H43" s="396"/>
      <c r="I43" s="24"/>
      <c r="J43" s="376"/>
      <c r="K43" s="376"/>
      <c r="L43" s="76"/>
      <c r="M43" s="76"/>
      <c r="N43" s="76"/>
      <c r="O43" s="76"/>
      <c r="P43" s="76"/>
      <c r="Q43" s="76"/>
      <c r="R43" s="76"/>
      <c r="S43" s="76">
        <v>1</v>
      </c>
      <c r="T43" s="74"/>
      <c r="U43" s="376"/>
      <c r="V43" s="132"/>
    </row>
    <row r="44" spans="1:22" ht="30.75" customHeight="1">
      <c r="A44" s="426">
        <v>10</v>
      </c>
      <c r="B44" s="376" t="s">
        <v>151</v>
      </c>
      <c r="C44" s="427" t="s">
        <v>185</v>
      </c>
      <c r="D44" s="41" t="s">
        <v>198</v>
      </c>
      <c r="E44" s="159">
        <v>1</v>
      </c>
      <c r="F44" s="47" t="s">
        <v>662</v>
      </c>
      <c r="G44" s="428" t="s">
        <v>934</v>
      </c>
      <c r="H44" s="396">
        <v>202.44</v>
      </c>
      <c r="I44" s="24"/>
      <c r="J44" s="413"/>
      <c r="K44" s="413"/>
      <c r="L44" s="74"/>
      <c r="M44" s="74"/>
      <c r="N44" s="74"/>
      <c r="O44" s="74"/>
      <c r="P44" s="74"/>
      <c r="Q44" s="74"/>
      <c r="R44" s="74"/>
      <c r="S44" s="74"/>
      <c r="T44" s="74"/>
      <c r="U44" s="376"/>
      <c r="V44" s="132"/>
    </row>
    <row r="45" spans="1:22" ht="30.75" customHeight="1">
      <c r="A45" s="426"/>
      <c r="B45" s="376"/>
      <c r="C45" s="427"/>
      <c r="D45" s="41" t="s">
        <v>198</v>
      </c>
      <c r="E45" s="159">
        <v>2</v>
      </c>
      <c r="F45" s="47" t="s">
        <v>663</v>
      </c>
      <c r="G45" s="428"/>
      <c r="H45" s="396"/>
      <c r="I45" s="24"/>
      <c r="J45" s="414"/>
      <c r="K45" s="414"/>
      <c r="L45" s="74"/>
      <c r="M45" s="74"/>
      <c r="N45" s="74"/>
      <c r="O45" s="74"/>
      <c r="P45" s="74"/>
      <c r="Q45" s="74"/>
      <c r="R45" s="74"/>
      <c r="S45" s="74"/>
      <c r="T45" s="74"/>
      <c r="U45" s="376"/>
      <c r="V45" s="132"/>
    </row>
    <row r="46" spans="1:22" ht="30.75" customHeight="1">
      <c r="A46" s="426"/>
      <c r="B46" s="376"/>
      <c r="C46" s="427"/>
      <c r="D46" s="41" t="s">
        <v>185</v>
      </c>
      <c r="E46" s="159">
        <v>3</v>
      </c>
      <c r="F46" s="47" t="s">
        <v>664</v>
      </c>
      <c r="G46" s="428"/>
      <c r="H46" s="396"/>
      <c r="I46" s="24"/>
      <c r="J46" s="414"/>
      <c r="K46" s="414"/>
      <c r="L46" s="74"/>
      <c r="M46" s="74"/>
      <c r="N46" s="74"/>
      <c r="O46" s="74"/>
      <c r="P46" s="74"/>
      <c r="Q46" s="74"/>
      <c r="R46" s="74"/>
      <c r="S46" s="74"/>
      <c r="T46" s="74"/>
      <c r="U46" s="376"/>
      <c r="V46" s="132"/>
    </row>
    <row r="47" spans="1:22" ht="30.75" customHeight="1">
      <c r="A47" s="426"/>
      <c r="B47" s="376"/>
      <c r="C47" s="427"/>
      <c r="D47" s="41" t="s">
        <v>185</v>
      </c>
      <c r="E47" s="159">
        <v>4</v>
      </c>
      <c r="F47" s="47" t="s">
        <v>665</v>
      </c>
      <c r="G47" s="428"/>
      <c r="H47" s="396"/>
      <c r="I47" s="24"/>
      <c r="J47" s="415"/>
      <c r="K47" s="415"/>
      <c r="L47" s="74"/>
      <c r="M47" s="74"/>
      <c r="N47" s="74"/>
      <c r="O47" s="74"/>
      <c r="P47" s="74"/>
      <c r="Q47" s="74"/>
      <c r="R47" s="74"/>
      <c r="S47" s="74"/>
      <c r="T47" s="74"/>
      <c r="U47" s="376"/>
      <c r="V47" s="132"/>
    </row>
    <row r="48" spans="1:22" ht="28.5" customHeight="1">
      <c r="A48" s="426">
        <v>11</v>
      </c>
      <c r="B48" s="376" t="s">
        <v>152</v>
      </c>
      <c r="C48" s="427" t="s">
        <v>185</v>
      </c>
      <c r="D48" s="41" t="s">
        <v>199</v>
      </c>
      <c r="E48" s="159">
        <v>1</v>
      </c>
      <c r="F48" s="47" t="s">
        <v>666</v>
      </c>
      <c r="G48" s="428" t="s">
        <v>836</v>
      </c>
      <c r="H48" s="396">
        <v>156.61000000000001</v>
      </c>
      <c r="I48" s="24"/>
      <c r="J48" s="413" t="s">
        <v>968</v>
      </c>
      <c r="K48" s="413" t="s">
        <v>950</v>
      </c>
      <c r="L48" s="76"/>
      <c r="M48" s="76">
        <v>1</v>
      </c>
      <c r="N48" s="74"/>
      <c r="O48" s="74"/>
      <c r="P48" s="74"/>
      <c r="Q48" s="74"/>
      <c r="R48" s="74"/>
      <c r="S48" s="74"/>
      <c r="T48" s="74"/>
      <c r="U48" s="376">
        <v>51.32</v>
      </c>
      <c r="V48" s="132" t="s">
        <v>922</v>
      </c>
    </row>
    <row r="49" spans="1:24" ht="30.75" customHeight="1">
      <c r="A49" s="426"/>
      <c r="B49" s="376"/>
      <c r="C49" s="427"/>
      <c r="D49" s="41" t="s">
        <v>199</v>
      </c>
      <c r="E49" s="159">
        <v>2</v>
      </c>
      <c r="F49" s="47" t="s">
        <v>667</v>
      </c>
      <c r="G49" s="428"/>
      <c r="H49" s="396"/>
      <c r="I49" s="24"/>
      <c r="J49" s="414"/>
      <c r="K49" s="414"/>
      <c r="L49" s="76"/>
      <c r="M49" s="76"/>
      <c r="N49" s="76"/>
      <c r="O49" s="76"/>
      <c r="P49" s="76"/>
      <c r="Q49" s="76"/>
      <c r="R49" s="76">
        <v>1</v>
      </c>
      <c r="S49" s="74"/>
      <c r="T49" s="74"/>
      <c r="U49" s="376"/>
      <c r="V49" s="132" t="s">
        <v>945</v>
      </c>
    </row>
    <row r="50" spans="1:24" ht="21.75" customHeight="1">
      <c r="A50" s="426"/>
      <c r="B50" s="376"/>
      <c r="C50" s="427"/>
      <c r="D50" s="41" t="s">
        <v>200</v>
      </c>
      <c r="E50" s="159">
        <v>3</v>
      </c>
      <c r="F50" s="47" t="s">
        <v>668</v>
      </c>
      <c r="G50" s="428"/>
      <c r="H50" s="396"/>
      <c r="I50" s="24"/>
      <c r="J50" s="415"/>
      <c r="K50" s="415"/>
      <c r="L50" s="76"/>
      <c r="M50" s="76"/>
      <c r="N50" s="76"/>
      <c r="O50" s="76"/>
      <c r="P50" s="76"/>
      <c r="Q50" s="76"/>
      <c r="R50" s="76"/>
      <c r="S50" s="76">
        <v>1</v>
      </c>
      <c r="T50" s="74"/>
      <c r="U50" s="376"/>
      <c r="V50" s="132"/>
    </row>
    <row r="51" spans="1:24" ht="18.75" customHeight="1">
      <c r="A51" s="31"/>
      <c r="B51" s="435" t="s">
        <v>22</v>
      </c>
      <c r="C51" s="435"/>
      <c r="D51" s="435"/>
      <c r="E51" s="27">
        <f>E12+E18+E19+E22+E25+E30+E35+E40+E43+E47+E50</f>
        <v>43</v>
      </c>
      <c r="F51" s="37"/>
      <c r="G51" s="16"/>
      <c r="H51" s="169">
        <f>SUM(H8:H50)</f>
        <v>2137.2999999999997</v>
      </c>
      <c r="I51" s="27">
        <f>SUM(I8:I50)</f>
        <v>2</v>
      </c>
      <c r="J51" s="27"/>
      <c r="K51" s="27"/>
      <c r="L51" s="27">
        <f t="shared" ref="L51:U51" si="0">SUM(L8:L50)</f>
        <v>0</v>
      </c>
      <c r="M51" s="27">
        <f t="shared" si="0"/>
        <v>1</v>
      </c>
      <c r="N51" s="27">
        <f t="shared" si="0"/>
        <v>0</v>
      </c>
      <c r="O51" s="27">
        <f t="shared" si="0"/>
        <v>0</v>
      </c>
      <c r="P51" s="27">
        <f t="shared" si="0"/>
        <v>2</v>
      </c>
      <c r="Q51" s="27">
        <f t="shared" si="0"/>
        <v>2</v>
      </c>
      <c r="R51" s="27">
        <f>SUM(R8:R50)</f>
        <v>6</v>
      </c>
      <c r="S51" s="27">
        <f>SUM(S8:S50)</f>
        <v>13</v>
      </c>
      <c r="T51" s="27">
        <f t="shared" si="0"/>
        <v>2</v>
      </c>
      <c r="U51" s="169">
        <f t="shared" si="0"/>
        <v>615.72</v>
      </c>
      <c r="V51" s="136"/>
    </row>
    <row r="56" spans="1:24">
      <c r="A56" s="17"/>
      <c r="B56" s="436"/>
      <c r="C56" s="436"/>
      <c r="D56" s="436"/>
      <c r="E56" s="436"/>
      <c r="F56" s="436"/>
      <c r="G56" s="436"/>
      <c r="H56" s="436"/>
      <c r="I56" s="436"/>
      <c r="J56" s="436"/>
      <c r="K56" s="436"/>
      <c r="L56" s="436"/>
      <c r="M56" s="436"/>
      <c r="N56" s="436"/>
      <c r="O56" s="436"/>
      <c r="P56" s="436"/>
      <c r="Q56" s="436"/>
      <c r="R56" s="436"/>
      <c r="S56" s="436"/>
      <c r="T56" s="436"/>
      <c r="U56" s="437"/>
      <c r="V56" s="436"/>
      <c r="W56" s="17"/>
      <c r="X56" s="17"/>
    </row>
    <row r="57" spans="1:24">
      <c r="A57" s="17"/>
      <c r="B57" s="17"/>
      <c r="C57" s="17"/>
      <c r="D57" s="17"/>
      <c r="E57" s="161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37"/>
      <c r="W57" s="17"/>
      <c r="X57" s="17"/>
    </row>
  </sheetData>
  <mergeCells count="107">
    <mergeCell ref="A48:A50"/>
    <mergeCell ref="H4:V4"/>
    <mergeCell ref="B56:T56"/>
    <mergeCell ref="A13:A18"/>
    <mergeCell ref="B13:B18"/>
    <mergeCell ref="C13:C18"/>
    <mergeCell ref="G13:G18"/>
    <mergeCell ref="H13:H18"/>
    <mergeCell ref="A8:A12"/>
    <mergeCell ref="G36:G40"/>
    <mergeCell ref="H36:H40"/>
    <mergeCell ref="G26:G30"/>
    <mergeCell ref="H26:H30"/>
    <mergeCell ref="H23:H25"/>
    <mergeCell ref="A20:A22"/>
    <mergeCell ref="B20:B22"/>
    <mergeCell ref="C20:C22"/>
    <mergeCell ref="G20:G22"/>
    <mergeCell ref="B51:D51"/>
    <mergeCell ref="B8:B12"/>
    <mergeCell ref="C8:C12"/>
    <mergeCell ref="G8:G12"/>
    <mergeCell ref="H8:H12"/>
    <mergeCell ref="A26:A30"/>
    <mergeCell ref="B26:B30"/>
    <mergeCell ref="C26:C30"/>
    <mergeCell ref="C36:C40"/>
    <mergeCell ref="H20:H22"/>
    <mergeCell ref="A23:A25"/>
    <mergeCell ref="B23:B25"/>
    <mergeCell ref="C23:C25"/>
    <mergeCell ref="G23:G25"/>
    <mergeCell ref="B36:B40"/>
    <mergeCell ref="A31:A35"/>
    <mergeCell ref="B31:B35"/>
    <mergeCell ref="U56:V56"/>
    <mergeCell ref="U23:U25"/>
    <mergeCell ref="U26:U30"/>
    <mergeCell ref="U13:U18"/>
    <mergeCell ref="U20:U22"/>
    <mergeCell ref="U8:U12"/>
    <mergeCell ref="U31:U35"/>
    <mergeCell ref="U48:U50"/>
    <mergeCell ref="U36:U40"/>
    <mergeCell ref="U41:U43"/>
    <mergeCell ref="U44:U47"/>
    <mergeCell ref="A1:V1"/>
    <mergeCell ref="A5:A7"/>
    <mergeCell ref="B5:B7"/>
    <mergeCell ref="C5:C7"/>
    <mergeCell ref="D5:D7"/>
    <mergeCell ref="E5:E7"/>
    <mergeCell ref="V5:V7"/>
    <mergeCell ref="I6:I7"/>
    <mergeCell ref="L6:L7"/>
    <mergeCell ref="M6:M7"/>
    <mergeCell ref="N6:N7"/>
    <mergeCell ref="T6:T7"/>
    <mergeCell ref="G5:G7"/>
    <mergeCell ref="U5:U7"/>
    <mergeCell ref="F5:F7"/>
    <mergeCell ref="S6:S7"/>
    <mergeCell ref="A2:V2"/>
    <mergeCell ref="Q6:R6"/>
    <mergeCell ref="O6:P6"/>
    <mergeCell ref="H5:H7"/>
    <mergeCell ref="I5:T5"/>
    <mergeCell ref="A4:G4"/>
    <mergeCell ref="A3:T3"/>
    <mergeCell ref="J41:J43"/>
    <mergeCell ref="G31:G35"/>
    <mergeCell ref="H31:H35"/>
    <mergeCell ref="A41:A43"/>
    <mergeCell ref="C41:C43"/>
    <mergeCell ref="G41:G43"/>
    <mergeCell ref="H41:H43"/>
    <mergeCell ref="B44:B47"/>
    <mergeCell ref="A44:A47"/>
    <mergeCell ref="C44:C47"/>
    <mergeCell ref="G44:G47"/>
    <mergeCell ref="H44:H47"/>
    <mergeCell ref="A36:A40"/>
    <mergeCell ref="C31:C35"/>
    <mergeCell ref="K41:K43"/>
    <mergeCell ref="J6:J7"/>
    <mergeCell ref="K6:K7"/>
    <mergeCell ref="J8:J12"/>
    <mergeCell ref="K8:K12"/>
    <mergeCell ref="B48:B50"/>
    <mergeCell ref="C48:C50"/>
    <mergeCell ref="G48:G50"/>
    <mergeCell ref="H48:H50"/>
    <mergeCell ref="B41:B43"/>
    <mergeCell ref="J48:J50"/>
    <mergeCell ref="K48:K50"/>
    <mergeCell ref="J44:J47"/>
    <mergeCell ref="K44:K47"/>
    <mergeCell ref="J31:J35"/>
    <mergeCell ref="K31:K35"/>
    <mergeCell ref="J20:J22"/>
    <mergeCell ref="K20:K22"/>
    <mergeCell ref="J23:J25"/>
    <mergeCell ref="K23:K25"/>
    <mergeCell ref="J26:J30"/>
    <mergeCell ref="K26:K30"/>
    <mergeCell ref="J36:J40"/>
    <mergeCell ref="K36:K40"/>
  </mergeCells>
  <pageMargins left="0.15748031496062992" right="7.874015748031496E-2" top="0.19685039370078741" bottom="0.19685039370078741" header="0.15748031496062992" footer="0.11811023622047245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2"/>
  <sheetViews>
    <sheetView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I8" sqref="I1:I1048576"/>
    </sheetView>
  </sheetViews>
  <sheetFormatPr defaultRowHeight="5.65" customHeight="1"/>
  <cols>
    <col min="1" max="1" width="4.42578125" customWidth="1"/>
    <col min="2" max="2" width="5.28515625" customWidth="1"/>
    <col min="3" max="3" width="9" customWidth="1"/>
    <col min="4" max="4" width="9.140625" customWidth="1"/>
    <col min="5" max="5" width="4.140625" style="228" customWidth="1"/>
    <col min="6" max="6" width="18.42578125" customWidth="1"/>
    <col min="7" max="7" width="17" customWidth="1"/>
    <col min="8" max="8" width="8" customWidth="1"/>
    <col min="9" max="9" width="3.140625" hidden="1" customWidth="1"/>
    <col min="10" max="10" width="11.85546875" customWidth="1"/>
    <col min="11" max="11" width="10.42578125" customWidth="1"/>
    <col min="12" max="12" width="3.7109375" customWidth="1"/>
    <col min="13" max="13" width="3.140625" customWidth="1"/>
    <col min="14" max="14" width="3.28515625" customWidth="1"/>
    <col min="15" max="15" width="3.140625" customWidth="1"/>
    <col min="16" max="16" width="3.28515625" customWidth="1"/>
    <col min="17" max="17" width="2.85546875" customWidth="1"/>
    <col min="18" max="18" width="3" customWidth="1"/>
    <col min="19" max="19" width="3.28515625" customWidth="1"/>
    <col min="20" max="20" width="3.5703125" customWidth="1"/>
    <col min="21" max="21" width="6.85546875" customWidth="1"/>
    <col min="22" max="22" width="13.5703125" customWidth="1"/>
  </cols>
  <sheetData>
    <row r="1" spans="1:22" ht="15">
      <c r="A1" s="423" t="s">
        <v>19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</row>
    <row r="2" spans="1:22" ht="15">
      <c r="A2" s="423" t="str">
        <f>Patna!A2</f>
        <v>Progress report for the construction of USS school building (2010-2011)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  <c r="V2" s="423"/>
    </row>
    <row r="3" spans="1:22" ht="15">
      <c r="A3" s="410" t="s">
        <v>1003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2"/>
      <c r="U3" s="250" t="str">
        <f>Summary!V3</f>
        <v>Date:-31.05.2014</v>
      </c>
      <c r="V3" s="251"/>
    </row>
    <row r="4" spans="1:22" ht="43.5" customHeight="1">
      <c r="A4" s="403" t="s">
        <v>1016</v>
      </c>
      <c r="B4" s="403"/>
      <c r="C4" s="403"/>
      <c r="D4" s="403"/>
      <c r="E4" s="403"/>
      <c r="F4" s="403"/>
      <c r="G4" s="403"/>
      <c r="H4" s="403"/>
      <c r="I4" s="404" t="s">
        <v>38</v>
      </c>
      <c r="J4" s="404"/>
      <c r="K4" s="40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</row>
    <row r="5" spans="1:22" ht="12.75" customHeight="1">
      <c r="A5" s="309" t="s">
        <v>0</v>
      </c>
      <c r="B5" s="309" t="s">
        <v>1</v>
      </c>
      <c r="C5" s="309" t="s">
        <v>2</v>
      </c>
      <c r="D5" s="309" t="s">
        <v>3</v>
      </c>
      <c r="E5" s="309" t="s">
        <v>0</v>
      </c>
      <c r="F5" s="309" t="s">
        <v>4</v>
      </c>
      <c r="G5" s="309" t="s">
        <v>5</v>
      </c>
      <c r="H5" s="309" t="s">
        <v>6</v>
      </c>
      <c r="I5" s="405" t="s">
        <v>16</v>
      </c>
      <c r="J5" s="405"/>
      <c r="K5" s="405"/>
      <c r="L5" s="405"/>
      <c r="M5" s="405"/>
      <c r="N5" s="405"/>
      <c r="O5" s="405"/>
      <c r="P5" s="405"/>
      <c r="Q5" s="405"/>
      <c r="R5" s="405"/>
      <c r="S5" s="405"/>
      <c r="T5" s="405"/>
      <c r="U5" s="309" t="s">
        <v>20</v>
      </c>
      <c r="V5" s="425" t="s">
        <v>14</v>
      </c>
    </row>
    <row r="6" spans="1:22" ht="21" customHeight="1">
      <c r="A6" s="309"/>
      <c r="B6" s="309"/>
      <c r="C6" s="309"/>
      <c r="D6" s="309"/>
      <c r="E6" s="309"/>
      <c r="F6" s="309"/>
      <c r="G6" s="309"/>
      <c r="H6" s="309"/>
      <c r="I6" s="406" t="s">
        <v>7</v>
      </c>
      <c r="J6" s="309" t="s">
        <v>947</v>
      </c>
      <c r="K6" s="309" t="s">
        <v>948</v>
      </c>
      <c r="L6" s="407" t="s">
        <v>15</v>
      </c>
      <c r="M6" s="408" t="s">
        <v>10</v>
      </c>
      <c r="N6" s="309" t="s">
        <v>9</v>
      </c>
      <c r="O6" s="406" t="s">
        <v>17</v>
      </c>
      <c r="P6" s="406"/>
      <c r="Q6" s="406" t="s">
        <v>18</v>
      </c>
      <c r="R6" s="406"/>
      <c r="S6" s="401" t="s">
        <v>13</v>
      </c>
      <c r="T6" s="309" t="s">
        <v>8</v>
      </c>
      <c r="U6" s="309"/>
      <c r="V6" s="425"/>
    </row>
    <row r="7" spans="1:22" ht="29.25" customHeight="1">
      <c r="A7" s="309"/>
      <c r="B7" s="309"/>
      <c r="C7" s="309"/>
      <c r="D7" s="309"/>
      <c r="E7" s="309"/>
      <c r="F7" s="309"/>
      <c r="G7" s="309"/>
      <c r="H7" s="309"/>
      <c r="I7" s="406"/>
      <c r="J7" s="309"/>
      <c r="K7" s="309"/>
      <c r="L7" s="407"/>
      <c r="M7" s="408"/>
      <c r="N7" s="309"/>
      <c r="O7" s="157" t="s">
        <v>11</v>
      </c>
      <c r="P7" s="157" t="s">
        <v>12</v>
      </c>
      <c r="Q7" s="157" t="s">
        <v>11</v>
      </c>
      <c r="R7" s="157" t="s">
        <v>12</v>
      </c>
      <c r="S7" s="401"/>
      <c r="T7" s="309"/>
      <c r="U7" s="309"/>
      <c r="V7" s="425"/>
    </row>
    <row r="8" spans="1:22" ht="34.5" customHeight="1">
      <c r="A8" s="162">
        <v>1</v>
      </c>
      <c r="B8" s="163" t="s">
        <v>410</v>
      </c>
      <c r="C8" s="164" t="s">
        <v>414</v>
      </c>
      <c r="D8" s="62" t="s">
        <v>437</v>
      </c>
      <c r="E8" s="229">
        <v>1</v>
      </c>
      <c r="F8" s="45" t="s">
        <v>692</v>
      </c>
      <c r="G8" s="159" t="s">
        <v>935</v>
      </c>
      <c r="H8" s="166">
        <v>53.53</v>
      </c>
      <c r="I8" s="5"/>
      <c r="J8" s="5"/>
      <c r="K8" s="5"/>
      <c r="L8" s="79"/>
      <c r="M8" s="79"/>
      <c r="N8" s="79"/>
      <c r="O8" s="79"/>
      <c r="P8" s="79"/>
      <c r="Q8" s="79"/>
      <c r="R8" s="79"/>
      <c r="S8" s="79"/>
      <c r="T8" s="79"/>
      <c r="U8" s="167"/>
      <c r="V8" s="9"/>
    </row>
    <row r="9" spans="1:22" ht="23.25">
      <c r="A9" s="440">
        <v>2</v>
      </c>
      <c r="B9" s="441" t="s">
        <v>411</v>
      </c>
      <c r="C9" s="442" t="s">
        <v>415</v>
      </c>
      <c r="D9" s="45" t="s">
        <v>438</v>
      </c>
      <c r="E9" s="229">
        <v>1</v>
      </c>
      <c r="F9" s="45" t="s">
        <v>693</v>
      </c>
      <c r="G9" s="428" t="s">
        <v>883</v>
      </c>
      <c r="H9" s="443">
        <v>160.97999999999999</v>
      </c>
      <c r="I9" s="5"/>
      <c r="J9" s="444" t="s">
        <v>971</v>
      </c>
      <c r="K9" s="444" t="s">
        <v>950</v>
      </c>
      <c r="L9" s="80"/>
      <c r="M9" s="80"/>
      <c r="N9" s="80"/>
      <c r="O9" s="80">
        <v>1</v>
      </c>
      <c r="P9" s="79"/>
      <c r="Q9" s="79"/>
      <c r="R9" s="79"/>
      <c r="S9" s="79"/>
      <c r="T9" s="79"/>
      <c r="U9" s="447">
        <v>39.200000000000003</v>
      </c>
      <c r="V9" s="9"/>
    </row>
    <row r="10" spans="1:22" ht="25.5" customHeight="1">
      <c r="A10" s="440"/>
      <c r="B10" s="441"/>
      <c r="C10" s="442"/>
      <c r="D10" s="45" t="s">
        <v>396</v>
      </c>
      <c r="E10" s="229">
        <v>2</v>
      </c>
      <c r="F10" s="45" t="s">
        <v>694</v>
      </c>
      <c r="G10" s="428"/>
      <c r="H10" s="443"/>
      <c r="I10" s="5"/>
      <c r="J10" s="445"/>
      <c r="K10" s="445"/>
      <c r="L10" s="80"/>
      <c r="M10" s="80"/>
      <c r="N10" s="80"/>
      <c r="O10" s="80"/>
      <c r="P10" s="80"/>
      <c r="Q10" s="80"/>
      <c r="R10" s="80">
        <v>1</v>
      </c>
      <c r="S10" s="79"/>
      <c r="T10" s="79"/>
      <c r="U10" s="447"/>
      <c r="V10" s="8" t="s">
        <v>943</v>
      </c>
    </row>
    <row r="11" spans="1:22" ht="26.25">
      <c r="A11" s="440"/>
      <c r="B11" s="441"/>
      <c r="C11" s="442"/>
      <c r="D11" s="45" t="s">
        <v>439</v>
      </c>
      <c r="E11" s="229">
        <v>3</v>
      </c>
      <c r="F11" s="63" t="s">
        <v>695</v>
      </c>
      <c r="G11" s="428"/>
      <c r="H11" s="443"/>
      <c r="I11" s="5"/>
      <c r="J11" s="446"/>
      <c r="K11" s="446"/>
      <c r="L11" s="149"/>
      <c r="M11" s="149">
        <v>1</v>
      </c>
      <c r="O11" s="79"/>
      <c r="P11" s="79"/>
      <c r="Q11" s="79"/>
      <c r="R11" s="79"/>
      <c r="S11" s="79"/>
      <c r="T11" s="79"/>
      <c r="U11" s="447"/>
      <c r="V11" s="9" t="s">
        <v>938</v>
      </c>
    </row>
    <row r="12" spans="1:22" ht="30" customHeight="1">
      <c r="A12" s="1"/>
      <c r="B12" s="439" t="s">
        <v>22</v>
      </c>
      <c r="C12" s="439"/>
      <c r="D12" s="439"/>
      <c r="E12" s="7">
        <f>E8+E11</f>
        <v>4</v>
      </c>
      <c r="F12" s="160"/>
      <c r="G12" s="160"/>
      <c r="H12" s="15">
        <f>H8+H9</f>
        <v>214.51</v>
      </c>
      <c r="I12" s="11">
        <f>SUM(I8:I11)</f>
        <v>0</v>
      </c>
      <c r="J12" s="11"/>
      <c r="K12" s="11"/>
      <c r="L12" s="11">
        <f t="shared" ref="L12:U12" si="0">SUM(L8:L11)</f>
        <v>0</v>
      </c>
      <c r="M12" s="11">
        <f>SUM(M8:M11)</f>
        <v>1</v>
      </c>
      <c r="N12" s="11">
        <f t="shared" si="0"/>
        <v>0</v>
      </c>
      <c r="O12" s="11">
        <f t="shared" si="0"/>
        <v>1</v>
      </c>
      <c r="P12" s="11">
        <f t="shared" si="0"/>
        <v>0</v>
      </c>
      <c r="Q12" s="11">
        <f t="shared" si="0"/>
        <v>0</v>
      </c>
      <c r="R12" s="11">
        <f t="shared" si="0"/>
        <v>1</v>
      </c>
      <c r="S12" s="11">
        <f t="shared" si="0"/>
        <v>0</v>
      </c>
      <c r="T12" s="11">
        <f t="shared" si="0"/>
        <v>0</v>
      </c>
      <c r="U12" s="15">
        <f t="shared" si="0"/>
        <v>39.200000000000003</v>
      </c>
      <c r="V12" s="1"/>
    </row>
  </sheetData>
  <mergeCells count="35">
    <mergeCell ref="A3:T3"/>
    <mergeCell ref="F5:F7"/>
    <mergeCell ref="A1:V1"/>
    <mergeCell ref="A2:V2"/>
    <mergeCell ref="A4:H4"/>
    <mergeCell ref="I4:V4"/>
    <mergeCell ref="A5:A7"/>
    <mergeCell ref="B5:B7"/>
    <mergeCell ref="C5:C7"/>
    <mergeCell ref="D5:D7"/>
    <mergeCell ref="E5:E7"/>
    <mergeCell ref="G5:G7"/>
    <mergeCell ref="H5:H7"/>
    <mergeCell ref="I5:T5"/>
    <mergeCell ref="U5:U7"/>
    <mergeCell ref="V5:V7"/>
    <mergeCell ref="H9:H11"/>
    <mergeCell ref="J9:J11"/>
    <mergeCell ref="K9:K11"/>
    <mergeCell ref="U9:U11"/>
    <mergeCell ref="N6:N7"/>
    <mergeCell ref="O6:P6"/>
    <mergeCell ref="Q6:R6"/>
    <mergeCell ref="S6:S7"/>
    <mergeCell ref="T6:T7"/>
    <mergeCell ref="I6:I7"/>
    <mergeCell ref="J6:J7"/>
    <mergeCell ref="K6:K7"/>
    <mergeCell ref="L6:L7"/>
    <mergeCell ref="M6:M7"/>
    <mergeCell ref="B12:D12"/>
    <mergeCell ref="A9:A11"/>
    <mergeCell ref="B9:B11"/>
    <mergeCell ref="C9:C11"/>
    <mergeCell ref="G9:G11"/>
  </mergeCells>
  <pageMargins left="0.15748031496062992" right="0.15748031496062992" top="0.19685039370078741" bottom="0.11811023622047245" header="0.15748031496062992" footer="0.11811023622047245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V35"/>
  <sheetViews>
    <sheetView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L31" sqref="L31"/>
    </sheetView>
  </sheetViews>
  <sheetFormatPr defaultRowHeight="5.65" customHeight="1"/>
  <cols>
    <col min="1" max="1" width="3.28515625" customWidth="1"/>
    <col min="2" max="2" width="5.28515625" customWidth="1"/>
    <col min="3" max="3" width="7.5703125" customWidth="1"/>
    <col min="4" max="4" width="9.140625" customWidth="1"/>
    <col min="5" max="5" width="4.140625" customWidth="1"/>
    <col min="6" max="6" width="18.42578125" customWidth="1"/>
    <col min="7" max="7" width="17" customWidth="1"/>
    <col min="8" max="8" width="8" customWidth="1"/>
    <col min="9" max="9" width="3.140625" hidden="1" customWidth="1"/>
    <col min="10" max="10" width="11.85546875" customWidth="1"/>
    <col min="11" max="11" width="10.42578125" customWidth="1"/>
    <col min="12" max="12" width="3.7109375" customWidth="1"/>
    <col min="13" max="13" width="3.140625" customWidth="1"/>
    <col min="14" max="14" width="3.28515625" customWidth="1"/>
    <col min="15" max="15" width="3.140625" customWidth="1"/>
    <col min="16" max="16" width="3.28515625" customWidth="1"/>
    <col min="17" max="17" width="2.85546875" customWidth="1"/>
    <col min="18" max="18" width="3" customWidth="1"/>
    <col min="19" max="19" width="3.28515625" customWidth="1"/>
    <col min="20" max="20" width="3.5703125" customWidth="1"/>
    <col min="21" max="21" width="6.85546875" customWidth="1"/>
    <col min="22" max="22" width="13.5703125" customWidth="1"/>
  </cols>
  <sheetData>
    <row r="1" spans="1:22" ht="15">
      <c r="A1" s="423" t="s">
        <v>19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</row>
    <row r="2" spans="1:22" ht="15">
      <c r="A2" s="423" t="str">
        <f>Patna!A2</f>
        <v>Progress report for the construction of USS school building (2010-2011)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  <c r="V2" s="423"/>
    </row>
    <row r="3" spans="1:22" ht="15">
      <c r="A3" s="410" t="s">
        <v>1002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2"/>
      <c r="U3" s="250" t="str">
        <f>Summary!V3</f>
        <v>Date:-31.05.2014</v>
      </c>
      <c r="V3" s="251"/>
    </row>
    <row r="4" spans="1:22" ht="43.5" customHeight="1">
      <c r="A4" s="403" t="s">
        <v>1017</v>
      </c>
      <c r="B4" s="403"/>
      <c r="C4" s="403"/>
      <c r="D4" s="403"/>
      <c r="E4" s="403"/>
      <c r="F4" s="403"/>
      <c r="G4" s="403"/>
      <c r="H4" s="403"/>
      <c r="I4" s="404" t="s">
        <v>38</v>
      </c>
      <c r="J4" s="404"/>
      <c r="K4" s="40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</row>
    <row r="5" spans="1:22" ht="12.75" customHeight="1">
      <c r="A5" s="309" t="s">
        <v>0</v>
      </c>
      <c r="B5" s="309" t="s">
        <v>1</v>
      </c>
      <c r="C5" s="309" t="s">
        <v>2</v>
      </c>
      <c r="D5" s="309" t="s">
        <v>3</v>
      </c>
      <c r="E5" s="309" t="s">
        <v>0</v>
      </c>
      <c r="F5" s="309" t="s">
        <v>4</v>
      </c>
      <c r="G5" s="309" t="s">
        <v>5</v>
      </c>
      <c r="H5" s="309" t="s">
        <v>6</v>
      </c>
      <c r="I5" s="405" t="s">
        <v>16</v>
      </c>
      <c r="J5" s="405"/>
      <c r="K5" s="405"/>
      <c r="L5" s="405"/>
      <c r="M5" s="405"/>
      <c r="N5" s="405"/>
      <c r="O5" s="405"/>
      <c r="P5" s="405"/>
      <c r="Q5" s="405"/>
      <c r="R5" s="405"/>
      <c r="S5" s="405"/>
      <c r="T5" s="405"/>
      <c r="U5" s="309" t="s">
        <v>20</v>
      </c>
      <c r="V5" s="425" t="s">
        <v>14</v>
      </c>
    </row>
    <row r="6" spans="1:22" ht="18.75" customHeight="1">
      <c r="A6" s="309"/>
      <c r="B6" s="309"/>
      <c r="C6" s="309"/>
      <c r="D6" s="309"/>
      <c r="E6" s="309"/>
      <c r="F6" s="309"/>
      <c r="G6" s="309"/>
      <c r="H6" s="309"/>
      <c r="I6" s="406" t="s">
        <v>7</v>
      </c>
      <c r="J6" s="309" t="s">
        <v>947</v>
      </c>
      <c r="K6" s="309" t="s">
        <v>948</v>
      </c>
      <c r="L6" s="407" t="s">
        <v>15</v>
      </c>
      <c r="M6" s="408" t="s">
        <v>10</v>
      </c>
      <c r="N6" s="309" t="s">
        <v>9</v>
      </c>
      <c r="O6" s="406" t="s">
        <v>17</v>
      </c>
      <c r="P6" s="406"/>
      <c r="Q6" s="406" t="s">
        <v>18</v>
      </c>
      <c r="R6" s="406"/>
      <c r="S6" s="401" t="s">
        <v>13</v>
      </c>
      <c r="T6" s="309" t="s">
        <v>8</v>
      </c>
      <c r="U6" s="309"/>
      <c r="V6" s="425"/>
    </row>
    <row r="7" spans="1:22" ht="29.25" customHeight="1">
      <c r="A7" s="309"/>
      <c r="B7" s="309"/>
      <c r="C7" s="309"/>
      <c r="D7" s="309"/>
      <c r="E7" s="309"/>
      <c r="F7" s="309"/>
      <c r="G7" s="309"/>
      <c r="H7" s="309"/>
      <c r="I7" s="406"/>
      <c r="J7" s="309"/>
      <c r="K7" s="309"/>
      <c r="L7" s="407"/>
      <c r="M7" s="408"/>
      <c r="N7" s="309"/>
      <c r="O7" s="52" t="s">
        <v>11</v>
      </c>
      <c r="P7" s="52" t="s">
        <v>12</v>
      </c>
      <c r="Q7" s="52" t="s">
        <v>11</v>
      </c>
      <c r="R7" s="52" t="s">
        <v>12</v>
      </c>
      <c r="S7" s="401"/>
      <c r="T7" s="309"/>
      <c r="U7" s="309"/>
      <c r="V7" s="425"/>
    </row>
    <row r="8" spans="1:22" ht="24.75" customHeight="1">
      <c r="A8" s="440">
        <v>1</v>
      </c>
      <c r="B8" s="441" t="s">
        <v>403</v>
      </c>
      <c r="C8" s="442" t="s">
        <v>1000</v>
      </c>
      <c r="D8" s="45" t="s">
        <v>416</v>
      </c>
      <c r="E8" s="44">
        <v>1</v>
      </c>
      <c r="F8" s="45" t="s">
        <v>669</v>
      </c>
      <c r="G8" s="428" t="s">
        <v>1027</v>
      </c>
      <c r="H8" s="443">
        <v>207.53</v>
      </c>
      <c r="I8" s="5"/>
      <c r="J8" s="5"/>
      <c r="K8" s="5"/>
      <c r="L8" s="149"/>
      <c r="M8" s="149"/>
      <c r="N8" s="149">
        <v>1</v>
      </c>
      <c r="O8" s="79"/>
      <c r="P8" s="79"/>
      <c r="Q8" s="79"/>
      <c r="R8" s="79"/>
      <c r="S8" s="79"/>
      <c r="T8" s="79"/>
      <c r="U8" s="451">
        <v>15.67</v>
      </c>
      <c r="V8" s="8"/>
    </row>
    <row r="9" spans="1:22" ht="16.5" customHeight="1">
      <c r="A9" s="440"/>
      <c r="B9" s="441"/>
      <c r="C9" s="442"/>
      <c r="D9" s="45" t="s">
        <v>417</v>
      </c>
      <c r="E9" s="44">
        <v>2</v>
      </c>
      <c r="F9" s="45" t="s">
        <v>670</v>
      </c>
      <c r="G9" s="428"/>
      <c r="H9" s="443"/>
      <c r="I9" s="5"/>
      <c r="J9" s="5"/>
      <c r="K9" s="5"/>
      <c r="L9" s="149"/>
      <c r="M9" s="149"/>
      <c r="N9" s="149">
        <v>1</v>
      </c>
      <c r="O9" s="79"/>
      <c r="P9" s="79"/>
      <c r="Q9" s="79"/>
      <c r="R9" s="79"/>
      <c r="S9" s="79"/>
      <c r="T9" s="79"/>
      <c r="U9" s="451"/>
      <c r="V9" s="8"/>
    </row>
    <row r="10" spans="1:22" ht="13.5" customHeight="1">
      <c r="A10" s="440"/>
      <c r="B10" s="441"/>
      <c r="C10" s="442"/>
      <c r="D10" s="45" t="s">
        <v>418</v>
      </c>
      <c r="E10" s="44">
        <v>3</v>
      </c>
      <c r="F10" s="45" t="s">
        <v>671</v>
      </c>
      <c r="G10" s="428"/>
      <c r="H10" s="443"/>
      <c r="I10" s="5"/>
      <c r="J10" s="5"/>
      <c r="K10" s="5"/>
      <c r="L10" s="149"/>
      <c r="M10" s="149"/>
      <c r="N10" s="149"/>
      <c r="O10" s="149"/>
      <c r="P10" s="149">
        <v>1</v>
      </c>
      <c r="Q10" s="79"/>
      <c r="R10" s="79"/>
      <c r="S10" s="79"/>
      <c r="T10" s="79"/>
      <c r="U10" s="451"/>
      <c r="V10" s="9"/>
    </row>
    <row r="11" spans="1:22" ht="13.5" customHeight="1">
      <c r="A11" s="440"/>
      <c r="B11" s="441"/>
      <c r="C11" s="442"/>
      <c r="D11" s="45" t="s">
        <v>419</v>
      </c>
      <c r="E11" s="44">
        <v>4</v>
      </c>
      <c r="F11" s="45" t="s">
        <v>672</v>
      </c>
      <c r="G11" s="428"/>
      <c r="H11" s="443"/>
      <c r="I11" s="5"/>
      <c r="J11" s="5"/>
      <c r="K11" s="5"/>
      <c r="L11" s="149"/>
      <c r="M11" s="149">
        <v>1</v>
      </c>
      <c r="N11" s="79"/>
      <c r="O11" s="79"/>
      <c r="P11" s="79"/>
      <c r="Q11" s="79"/>
      <c r="R11" s="79"/>
      <c r="S11" s="79"/>
      <c r="T11" s="79"/>
      <c r="U11" s="451"/>
      <c r="V11" s="10"/>
    </row>
    <row r="12" spans="1:22" ht="23.25">
      <c r="A12" s="440">
        <v>2</v>
      </c>
      <c r="B12" s="441" t="s">
        <v>404</v>
      </c>
      <c r="C12" s="442" t="s">
        <v>412</v>
      </c>
      <c r="D12" s="45" t="s">
        <v>420</v>
      </c>
      <c r="E12" s="44">
        <v>1</v>
      </c>
      <c r="F12" s="45" t="s">
        <v>673</v>
      </c>
      <c r="G12" s="428" t="s">
        <v>927</v>
      </c>
      <c r="H12" s="443">
        <v>162.44999999999999</v>
      </c>
      <c r="I12" s="5">
        <v>1</v>
      </c>
      <c r="J12" s="5"/>
      <c r="K12" s="5"/>
      <c r="L12" s="79"/>
      <c r="M12" s="79"/>
      <c r="N12" s="79"/>
      <c r="O12" s="79"/>
      <c r="P12" s="79"/>
      <c r="Q12" s="79"/>
      <c r="R12" s="79"/>
      <c r="S12" s="79"/>
      <c r="T12" s="79"/>
      <c r="U12" s="447"/>
      <c r="V12" s="9"/>
    </row>
    <row r="13" spans="1:22" ht="34.5">
      <c r="A13" s="440"/>
      <c r="B13" s="441"/>
      <c r="C13" s="442"/>
      <c r="D13" s="45" t="s">
        <v>421</v>
      </c>
      <c r="E13" s="44">
        <v>2</v>
      </c>
      <c r="F13" s="45" t="s">
        <v>674</v>
      </c>
      <c r="G13" s="428"/>
      <c r="H13" s="443"/>
      <c r="I13" s="5">
        <v>1</v>
      </c>
      <c r="J13" s="5"/>
      <c r="K13" s="5"/>
      <c r="L13" s="79"/>
      <c r="M13" s="79"/>
      <c r="N13" s="79"/>
      <c r="O13" s="79"/>
      <c r="P13" s="79"/>
      <c r="Q13" s="79"/>
      <c r="R13" s="79"/>
      <c r="S13" s="79"/>
      <c r="T13" s="79"/>
      <c r="U13" s="447"/>
      <c r="V13" s="8"/>
    </row>
    <row r="14" spans="1:22" ht="23.25">
      <c r="A14" s="440"/>
      <c r="B14" s="441"/>
      <c r="C14" s="442"/>
      <c r="D14" s="45" t="s">
        <v>422</v>
      </c>
      <c r="E14" s="44">
        <v>3</v>
      </c>
      <c r="F14" s="45" t="s">
        <v>675</v>
      </c>
      <c r="G14" s="428"/>
      <c r="H14" s="443"/>
      <c r="I14" s="5">
        <v>1</v>
      </c>
      <c r="J14" s="5"/>
      <c r="K14" s="5"/>
      <c r="L14" s="79"/>
      <c r="M14" s="79"/>
      <c r="N14" s="79"/>
      <c r="O14" s="79"/>
      <c r="P14" s="79"/>
      <c r="Q14" s="79"/>
      <c r="R14" s="79"/>
      <c r="S14" s="79"/>
      <c r="T14" s="79"/>
      <c r="U14" s="447"/>
      <c r="V14" s="9"/>
    </row>
    <row r="15" spans="1:22" ht="34.5">
      <c r="A15" s="440">
        <v>3</v>
      </c>
      <c r="B15" s="441" t="s">
        <v>405</v>
      </c>
      <c r="C15" s="442" t="s">
        <v>412</v>
      </c>
      <c r="D15" s="45" t="s">
        <v>423</v>
      </c>
      <c r="E15" s="44">
        <v>1</v>
      </c>
      <c r="F15" s="45" t="s">
        <v>676</v>
      </c>
      <c r="G15" s="428" t="s">
        <v>934</v>
      </c>
      <c r="H15" s="443">
        <v>213.47</v>
      </c>
      <c r="I15" s="5"/>
      <c r="J15" s="5"/>
      <c r="K15" s="5"/>
      <c r="L15" s="79"/>
      <c r="M15" s="79"/>
      <c r="N15" s="79"/>
      <c r="O15" s="79"/>
      <c r="P15" s="79"/>
      <c r="Q15" s="79"/>
      <c r="R15" s="79"/>
      <c r="S15" s="79"/>
      <c r="T15" s="79"/>
      <c r="U15" s="447"/>
      <c r="V15" s="9"/>
    </row>
    <row r="16" spans="1:22" ht="25.5" customHeight="1">
      <c r="A16" s="440"/>
      <c r="B16" s="441"/>
      <c r="C16" s="442"/>
      <c r="D16" s="45" t="s">
        <v>424</v>
      </c>
      <c r="E16" s="44">
        <v>2</v>
      </c>
      <c r="F16" s="45" t="s">
        <v>677</v>
      </c>
      <c r="G16" s="428"/>
      <c r="H16" s="443"/>
      <c r="I16" s="5"/>
      <c r="J16" s="5"/>
      <c r="K16" s="5"/>
      <c r="L16" s="79"/>
      <c r="M16" s="79"/>
      <c r="N16" s="79"/>
      <c r="O16" s="79"/>
      <c r="P16" s="79"/>
      <c r="Q16" s="79"/>
      <c r="R16" s="79"/>
      <c r="S16" s="79"/>
      <c r="T16" s="79"/>
      <c r="U16" s="447"/>
      <c r="V16" s="9"/>
    </row>
    <row r="17" spans="1:22" ht="24.75" customHeight="1">
      <c r="A17" s="440"/>
      <c r="B17" s="441"/>
      <c r="C17" s="442"/>
      <c r="D17" s="45" t="s">
        <v>424</v>
      </c>
      <c r="E17" s="44">
        <v>3</v>
      </c>
      <c r="F17" s="45" t="s">
        <v>678</v>
      </c>
      <c r="G17" s="428"/>
      <c r="H17" s="443"/>
      <c r="I17" s="5"/>
      <c r="J17" s="5"/>
      <c r="K17" s="5"/>
      <c r="L17" s="79"/>
      <c r="M17" s="79"/>
      <c r="N17" s="79"/>
      <c r="O17" s="79"/>
      <c r="P17" s="79"/>
      <c r="Q17" s="79"/>
      <c r="R17" s="79"/>
      <c r="S17" s="79"/>
      <c r="T17" s="79"/>
      <c r="U17" s="447"/>
      <c r="V17" s="9"/>
    </row>
    <row r="18" spans="1:22" ht="23.25">
      <c r="A18" s="440"/>
      <c r="B18" s="441"/>
      <c r="C18" s="442"/>
      <c r="D18" s="45" t="s">
        <v>423</v>
      </c>
      <c r="E18" s="44">
        <v>4</v>
      </c>
      <c r="F18" s="45" t="s">
        <v>679</v>
      </c>
      <c r="G18" s="428"/>
      <c r="H18" s="443"/>
      <c r="I18" s="5"/>
      <c r="J18" s="5"/>
      <c r="K18" s="5"/>
      <c r="L18" s="79"/>
      <c r="M18" s="79"/>
      <c r="N18" s="79"/>
      <c r="O18" s="79"/>
      <c r="P18" s="79"/>
      <c r="Q18" s="79"/>
      <c r="R18" s="79"/>
      <c r="S18" s="79"/>
      <c r="T18" s="79"/>
      <c r="U18" s="447"/>
      <c r="V18" s="9"/>
    </row>
    <row r="19" spans="1:22" ht="23.25">
      <c r="A19" s="440">
        <v>4</v>
      </c>
      <c r="B19" s="441" t="s">
        <v>406</v>
      </c>
      <c r="C19" s="442" t="s">
        <v>412</v>
      </c>
      <c r="D19" s="45" t="s">
        <v>425</v>
      </c>
      <c r="E19" s="44">
        <v>1</v>
      </c>
      <c r="F19" s="45" t="s">
        <v>680</v>
      </c>
      <c r="G19" s="428" t="s">
        <v>934</v>
      </c>
      <c r="H19" s="443">
        <v>212.56</v>
      </c>
      <c r="I19" s="5"/>
      <c r="J19" s="5"/>
      <c r="K19" s="5"/>
      <c r="L19" s="79"/>
      <c r="M19" s="79"/>
      <c r="N19" s="79"/>
      <c r="O19" s="79"/>
      <c r="P19" s="79"/>
      <c r="Q19" s="79"/>
      <c r="R19" s="79"/>
      <c r="S19" s="79"/>
      <c r="T19" s="79"/>
      <c r="U19" s="447"/>
      <c r="V19" s="10"/>
    </row>
    <row r="20" spans="1:22" ht="23.25">
      <c r="A20" s="440"/>
      <c r="B20" s="441"/>
      <c r="C20" s="442"/>
      <c r="D20" s="45" t="s">
        <v>426</v>
      </c>
      <c r="E20" s="44">
        <v>2</v>
      </c>
      <c r="F20" s="45" t="s">
        <v>681</v>
      </c>
      <c r="G20" s="428"/>
      <c r="H20" s="443"/>
      <c r="I20" s="5"/>
      <c r="J20" s="5"/>
      <c r="K20" s="5"/>
      <c r="L20" s="79"/>
      <c r="M20" s="79"/>
      <c r="N20" s="79"/>
      <c r="O20" s="79"/>
      <c r="P20" s="79"/>
      <c r="Q20" s="79"/>
      <c r="R20" s="79"/>
      <c r="S20" s="79"/>
      <c r="T20" s="79"/>
      <c r="U20" s="447"/>
      <c r="V20" s="10"/>
    </row>
    <row r="21" spans="1:22" ht="34.5">
      <c r="A21" s="440"/>
      <c r="B21" s="441"/>
      <c r="C21" s="442"/>
      <c r="D21" s="45" t="s">
        <v>427</v>
      </c>
      <c r="E21" s="44">
        <v>3</v>
      </c>
      <c r="F21" s="45" t="s">
        <v>682</v>
      </c>
      <c r="G21" s="428"/>
      <c r="H21" s="443"/>
      <c r="I21" s="5"/>
      <c r="J21" s="5"/>
      <c r="K21" s="5"/>
      <c r="L21" s="79"/>
      <c r="M21" s="79"/>
      <c r="N21" s="79"/>
      <c r="O21" s="79"/>
      <c r="P21" s="79"/>
      <c r="Q21" s="79"/>
      <c r="R21" s="79"/>
      <c r="S21" s="79"/>
      <c r="T21" s="79"/>
      <c r="U21" s="447"/>
      <c r="V21" s="18"/>
    </row>
    <row r="22" spans="1:22" ht="23.25">
      <c r="A22" s="440"/>
      <c r="B22" s="441"/>
      <c r="C22" s="442"/>
      <c r="D22" s="45" t="s">
        <v>428</v>
      </c>
      <c r="E22" s="44">
        <v>4</v>
      </c>
      <c r="F22" s="45" t="s">
        <v>683</v>
      </c>
      <c r="G22" s="428"/>
      <c r="H22" s="443"/>
      <c r="I22" s="5"/>
      <c r="J22" s="5"/>
      <c r="K22" s="5"/>
      <c r="L22" s="79"/>
      <c r="M22" s="79"/>
      <c r="N22" s="79"/>
      <c r="O22" s="79"/>
      <c r="P22" s="79"/>
      <c r="Q22" s="79"/>
      <c r="R22" s="79"/>
      <c r="S22" s="79"/>
      <c r="T22" s="79"/>
      <c r="U22" s="447"/>
      <c r="V22" s="8"/>
    </row>
    <row r="23" spans="1:22" ht="17.25" customHeight="1">
      <c r="A23" s="440">
        <v>5</v>
      </c>
      <c r="B23" s="441" t="s">
        <v>407</v>
      </c>
      <c r="C23" s="442" t="s">
        <v>413</v>
      </c>
      <c r="D23" s="45" t="s">
        <v>429</v>
      </c>
      <c r="E23" s="44">
        <v>1</v>
      </c>
      <c r="F23" s="45" t="s">
        <v>684</v>
      </c>
      <c r="G23" s="428" t="s">
        <v>935</v>
      </c>
      <c r="H23" s="443">
        <v>263.02999999999997</v>
      </c>
      <c r="I23" s="5"/>
      <c r="J23" s="5"/>
      <c r="K23" s="5"/>
      <c r="L23" s="79"/>
      <c r="M23" s="79"/>
      <c r="N23" s="79"/>
      <c r="O23" s="79"/>
      <c r="P23" s="79"/>
      <c r="Q23" s="79"/>
      <c r="R23" s="79"/>
      <c r="S23" s="79"/>
      <c r="T23" s="79"/>
      <c r="U23" s="447"/>
      <c r="V23" s="10"/>
    </row>
    <row r="24" spans="1:22" ht="18.75" customHeight="1">
      <c r="A24" s="440"/>
      <c r="B24" s="441"/>
      <c r="C24" s="442"/>
      <c r="D24" s="45" t="s">
        <v>429</v>
      </c>
      <c r="E24" s="44">
        <v>2</v>
      </c>
      <c r="F24" s="45" t="s">
        <v>440</v>
      </c>
      <c r="G24" s="428"/>
      <c r="H24" s="443"/>
      <c r="I24" s="5"/>
      <c r="J24" s="5"/>
      <c r="K24" s="5"/>
      <c r="L24" s="79"/>
      <c r="M24" s="79"/>
      <c r="N24" s="79"/>
      <c r="O24" s="79"/>
      <c r="P24" s="79"/>
      <c r="Q24" s="79"/>
      <c r="R24" s="79"/>
      <c r="S24" s="79"/>
      <c r="T24" s="79"/>
      <c r="U24" s="447"/>
      <c r="V24" s="18"/>
    </row>
    <row r="25" spans="1:22" ht="21" customHeight="1">
      <c r="A25" s="440"/>
      <c r="B25" s="441"/>
      <c r="C25" s="442"/>
      <c r="D25" s="45" t="s">
        <v>430</v>
      </c>
      <c r="E25" s="44">
        <v>3</v>
      </c>
      <c r="F25" s="45" t="s">
        <v>441</v>
      </c>
      <c r="G25" s="428"/>
      <c r="H25" s="443"/>
      <c r="I25" s="5"/>
      <c r="J25" s="5"/>
      <c r="K25" s="5"/>
      <c r="L25" s="79"/>
      <c r="M25" s="79"/>
      <c r="N25" s="79"/>
      <c r="O25" s="79"/>
      <c r="P25" s="79"/>
      <c r="Q25" s="79"/>
      <c r="R25" s="79"/>
      <c r="S25" s="79"/>
      <c r="T25" s="79"/>
      <c r="U25" s="447"/>
      <c r="V25" s="18"/>
    </row>
    <row r="26" spans="1:22" ht="15">
      <c r="A26" s="440"/>
      <c r="B26" s="441"/>
      <c r="C26" s="442"/>
      <c r="D26" s="45" t="s">
        <v>431</v>
      </c>
      <c r="E26" s="44">
        <v>4</v>
      </c>
      <c r="F26" s="45" t="s">
        <v>442</v>
      </c>
      <c r="G26" s="428"/>
      <c r="H26" s="443"/>
      <c r="I26" s="5"/>
      <c r="J26" s="5"/>
      <c r="K26" s="5"/>
      <c r="L26" s="79"/>
      <c r="M26" s="79"/>
      <c r="N26" s="79"/>
      <c r="O26" s="79"/>
      <c r="P26" s="79"/>
      <c r="Q26" s="79"/>
      <c r="R26" s="79"/>
      <c r="S26" s="79"/>
      <c r="T26" s="79"/>
      <c r="U26" s="447"/>
      <c r="V26" s="9"/>
    </row>
    <row r="27" spans="1:22" ht="15">
      <c r="A27" s="440"/>
      <c r="B27" s="441"/>
      <c r="C27" s="442"/>
      <c r="D27" s="45" t="s">
        <v>432</v>
      </c>
      <c r="E27" s="44">
        <v>5</v>
      </c>
      <c r="F27" s="45" t="s">
        <v>443</v>
      </c>
      <c r="G27" s="428"/>
      <c r="H27" s="443"/>
      <c r="I27" s="5"/>
      <c r="J27" s="5"/>
      <c r="K27" s="5"/>
      <c r="L27" s="79"/>
      <c r="M27" s="79"/>
      <c r="N27" s="79"/>
      <c r="O27" s="79"/>
      <c r="P27" s="79"/>
      <c r="Q27" s="79"/>
      <c r="R27" s="79"/>
      <c r="S27" s="79"/>
      <c r="T27" s="79"/>
      <c r="U27" s="447"/>
      <c r="V27" s="10"/>
    </row>
    <row r="28" spans="1:22" ht="34.5">
      <c r="A28" s="440">
        <v>6</v>
      </c>
      <c r="B28" s="441" t="s">
        <v>408</v>
      </c>
      <c r="C28" s="442" t="s">
        <v>413</v>
      </c>
      <c r="D28" s="45" t="s">
        <v>433</v>
      </c>
      <c r="E28" s="44">
        <v>1</v>
      </c>
      <c r="F28" s="45" t="s">
        <v>685</v>
      </c>
      <c r="G28" s="428" t="s">
        <v>934</v>
      </c>
      <c r="H28" s="443">
        <v>214.73</v>
      </c>
      <c r="I28" s="5"/>
      <c r="J28" s="5"/>
      <c r="K28" s="5"/>
      <c r="L28" s="79"/>
      <c r="M28" s="79"/>
      <c r="N28" s="79"/>
      <c r="O28" s="79"/>
      <c r="P28" s="79"/>
      <c r="Q28" s="79"/>
      <c r="R28" s="79"/>
      <c r="S28" s="79"/>
      <c r="T28" s="79"/>
      <c r="U28" s="447"/>
      <c r="V28" s="8"/>
    </row>
    <row r="29" spans="1:22" ht="23.25">
      <c r="A29" s="440"/>
      <c r="B29" s="441"/>
      <c r="C29" s="442"/>
      <c r="D29" s="45" t="s">
        <v>433</v>
      </c>
      <c r="E29" s="44">
        <v>2</v>
      </c>
      <c r="F29" s="56" t="s">
        <v>686</v>
      </c>
      <c r="G29" s="428"/>
      <c r="H29" s="443"/>
      <c r="I29" s="5"/>
      <c r="J29" s="5"/>
      <c r="K29" s="5"/>
      <c r="L29" s="79"/>
      <c r="M29" s="79"/>
      <c r="N29" s="79"/>
      <c r="O29" s="79"/>
      <c r="P29" s="79"/>
      <c r="Q29" s="79"/>
      <c r="R29" s="79"/>
      <c r="S29" s="79"/>
      <c r="T29" s="79"/>
      <c r="U29" s="447"/>
      <c r="V29" s="8"/>
    </row>
    <row r="30" spans="1:22" ht="23.25">
      <c r="A30" s="440"/>
      <c r="B30" s="441"/>
      <c r="C30" s="442"/>
      <c r="D30" s="45" t="s">
        <v>434</v>
      </c>
      <c r="E30" s="44">
        <v>3</v>
      </c>
      <c r="F30" s="45" t="s">
        <v>687</v>
      </c>
      <c r="G30" s="428"/>
      <c r="H30" s="443"/>
      <c r="I30" s="5"/>
      <c r="J30" s="5"/>
      <c r="K30" s="5"/>
      <c r="L30" s="79"/>
      <c r="M30" s="79"/>
      <c r="N30" s="79"/>
      <c r="O30" s="79"/>
      <c r="P30" s="79"/>
      <c r="Q30" s="79"/>
      <c r="R30" s="79"/>
      <c r="S30" s="79"/>
      <c r="T30" s="79"/>
      <c r="U30" s="447"/>
      <c r="V30" s="10"/>
    </row>
    <row r="31" spans="1:22" ht="23.25">
      <c r="A31" s="440"/>
      <c r="B31" s="441"/>
      <c r="C31" s="442"/>
      <c r="D31" s="45" t="s">
        <v>434</v>
      </c>
      <c r="E31" s="44">
        <v>4</v>
      </c>
      <c r="F31" s="45" t="s">
        <v>688</v>
      </c>
      <c r="G31" s="428"/>
      <c r="H31" s="443"/>
      <c r="I31" s="5"/>
      <c r="J31" s="5"/>
      <c r="K31" s="5"/>
      <c r="L31" s="79"/>
      <c r="M31" s="79"/>
      <c r="N31" s="79"/>
      <c r="O31" s="79"/>
      <c r="P31" s="79"/>
      <c r="Q31" s="79"/>
      <c r="R31" s="79"/>
      <c r="S31" s="79"/>
      <c r="T31" s="79"/>
      <c r="U31" s="447"/>
      <c r="V31" s="9"/>
    </row>
    <row r="32" spans="1:22" ht="26.25" customHeight="1">
      <c r="A32" s="440">
        <v>7</v>
      </c>
      <c r="B32" s="441" t="s">
        <v>409</v>
      </c>
      <c r="C32" s="442" t="s">
        <v>413</v>
      </c>
      <c r="D32" s="45" t="s">
        <v>435</v>
      </c>
      <c r="E32" s="44">
        <v>1</v>
      </c>
      <c r="F32" s="45" t="s">
        <v>689</v>
      </c>
      <c r="G32" s="428" t="s">
        <v>880</v>
      </c>
      <c r="H32" s="443">
        <v>159.24</v>
      </c>
      <c r="I32" s="5"/>
      <c r="J32" s="444" t="s">
        <v>970</v>
      </c>
      <c r="K32" s="444" t="s">
        <v>950</v>
      </c>
      <c r="L32" s="80"/>
      <c r="M32" s="80"/>
      <c r="N32" s="80"/>
      <c r="O32" s="80"/>
      <c r="P32" s="80"/>
      <c r="Q32" s="80"/>
      <c r="R32" s="80"/>
      <c r="S32" s="80"/>
      <c r="T32" s="80">
        <v>1</v>
      </c>
      <c r="U32" s="447">
        <v>132.19999999999999</v>
      </c>
      <c r="V32" s="9"/>
    </row>
    <row r="33" spans="1:22" ht="26.25" customHeight="1">
      <c r="A33" s="440"/>
      <c r="B33" s="441"/>
      <c r="C33" s="442"/>
      <c r="D33" s="45" t="s">
        <v>436</v>
      </c>
      <c r="E33" s="44">
        <v>2</v>
      </c>
      <c r="F33" s="45" t="s">
        <v>690</v>
      </c>
      <c r="G33" s="428"/>
      <c r="H33" s="443"/>
      <c r="I33" s="5"/>
      <c r="J33" s="445"/>
      <c r="K33" s="445"/>
      <c r="L33" s="80"/>
      <c r="M33" s="80"/>
      <c r="N33" s="80"/>
      <c r="O33" s="80"/>
      <c r="P33" s="80"/>
      <c r="Q33" s="80"/>
      <c r="R33" s="80"/>
      <c r="S33" s="80"/>
      <c r="T33" s="80">
        <v>1</v>
      </c>
      <c r="U33" s="447"/>
      <c r="V33" s="8" t="s">
        <v>944</v>
      </c>
    </row>
    <row r="34" spans="1:22" ht="23.25">
      <c r="A34" s="440"/>
      <c r="B34" s="441"/>
      <c r="C34" s="442"/>
      <c r="D34" s="45" t="s">
        <v>413</v>
      </c>
      <c r="E34" s="44">
        <v>3</v>
      </c>
      <c r="F34" s="45" t="s">
        <v>691</v>
      </c>
      <c r="G34" s="428"/>
      <c r="H34" s="443"/>
      <c r="I34" s="5"/>
      <c r="J34" s="446"/>
      <c r="K34" s="446"/>
      <c r="L34" s="80"/>
      <c r="M34" s="80"/>
      <c r="N34" s="80"/>
      <c r="O34" s="80"/>
      <c r="P34" s="80"/>
      <c r="Q34" s="80"/>
      <c r="R34" s="80"/>
      <c r="S34" s="80"/>
      <c r="T34" s="80">
        <v>1</v>
      </c>
      <c r="U34" s="447"/>
      <c r="V34" s="9"/>
    </row>
    <row r="35" spans="1:22" ht="30" customHeight="1">
      <c r="A35" s="1"/>
      <c r="B35" s="448" t="s">
        <v>22</v>
      </c>
      <c r="C35" s="449"/>
      <c r="D35" s="450"/>
      <c r="E35" s="7">
        <f>E11+E14+E18+E22+E27+E31+E34</f>
        <v>27</v>
      </c>
      <c r="F35" s="12"/>
      <c r="G35" s="12"/>
      <c r="H35" s="15">
        <f>SUM(H8:H34)</f>
        <v>1433.01</v>
      </c>
      <c r="I35" s="11">
        <f>SUM(I8:I34)</f>
        <v>3</v>
      </c>
      <c r="J35" s="11"/>
      <c r="K35" s="11"/>
      <c r="L35" s="11">
        <f t="shared" ref="L35:U35" si="0">SUM(L8:L34)</f>
        <v>0</v>
      </c>
      <c r="M35" s="11">
        <f t="shared" si="0"/>
        <v>1</v>
      </c>
      <c r="N35" s="11">
        <f>SUM(N8:N34)</f>
        <v>2</v>
      </c>
      <c r="O35" s="11">
        <f t="shared" si="0"/>
        <v>0</v>
      </c>
      <c r="P35" s="11">
        <f t="shared" si="0"/>
        <v>1</v>
      </c>
      <c r="Q35" s="11">
        <f t="shared" si="0"/>
        <v>0</v>
      </c>
      <c r="R35" s="11">
        <f t="shared" si="0"/>
        <v>0</v>
      </c>
      <c r="S35" s="11">
        <f t="shared" si="0"/>
        <v>0</v>
      </c>
      <c r="T35" s="11">
        <f t="shared" si="0"/>
        <v>3</v>
      </c>
      <c r="U35" s="15">
        <f t="shared" si="0"/>
        <v>147.86999999999998</v>
      </c>
      <c r="V35" s="1"/>
    </row>
  </sheetData>
  <mergeCells count="71">
    <mergeCell ref="J32:J34"/>
    <mergeCell ref="K32:K34"/>
    <mergeCell ref="A3:T3"/>
    <mergeCell ref="U28:U31"/>
    <mergeCell ref="U32:U34"/>
    <mergeCell ref="A19:A22"/>
    <mergeCell ref="B19:B22"/>
    <mergeCell ref="C19:C22"/>
    <mergeCell ref="G19:G22"/>
    <mergeCell ref="H19:H22"/>
    <mergeCell ref="B23:B27"/>
    <mergeCell ref="C23:C27"/>
    <mergeCell ref="G23:G27"/>
    <mergeCell ref="H23:H27"/>
    <mergeCell ref="A32:A34"/>
    <mergeCell ref="B32:B34"/>
    <mergeCell ref="A28:A31"/>
    <mergeCell ref="B28:B31"/>
    <mergeCell ref="C28:C31"/>
    <mergeCell ref="G28:G31"/>
    <mergeCell ref="H28:H31"/>
    <mergeCell ref="A15:A18"/>
    <mergeCell ref="A23:A27"/>
    <mergeCell ref="U15:U18"/>
    <mergeCell ref="U19:U22"/>
    <mergeCell ref="U23:U27"/>
    <mergeCell ref="T6:T7"/>
    <mergeCell ref="O6:P6"/>
    <mergeCell ref="S6:S7"/>
    <mergeCell ref="Q6:R6"/>
    <mergeCell ref="U5:U7"/>
    <mergeCell ref="A4:H4"/>
    <mergeCell ref="I4:V4"/>
    <mergeCell ref="A12:A14"/>
    <mergeCell ref="B12:B14"/>
    <mergeCell ref="C12:C14"/>
    <mergeCell ref="G12:G14"/>
    <mergeCell ref="H12:H14"/>
    <mergeCell ref="A8:A11"/>
    <mergeCell ref="B8:B11"/>
    <mergeCell ref="C8:C11"/>
    <mergeCell ref="G8:G11"/>
    <mergeCell ref="H8:H11"/>
    <mergeCell ref="U12:U14"/>
    <mergeCell ref="N6:N7"/>
    <mergeCell ref="U8:U11"/>
    <mergeCell ref="K6:K7"/>
    <mergeCell ref="A1:V1"/>
    <mergeCell ref="A5:A7"/>
    <mergeCell ref="B5:B7"/>
    <mergeCell ref="C5:C7"/>
    <mergeCell ref="D5:D7"/>
    <mergeCell ref="E5:E7"/>
    <mergeCell ref="F5:F7"/>
    <mergeCell ref="G5:G7"/>
    <mergeCell ref="H5:H7"/>
    <mergeCell ref="I5:T5"/>
    <mergeCell ref="V5:V7"/>
    <mergeCell ref="I6:I7"/>
    <mergeCell ref="L6:L7"/>
    <mergeCell ref="M6:M7"/>
    <mergeCell ref="A2:V2"/>
    <mergeCell ref="J6:J7"/>
    <mergeCell ref="B35:D35"/>
    <mergeCell ref="B15:B18"/>
    <mergeCell ref="C15:C18"/>
    <mergeCell ref="G15:G18"/>
    <mergeCell ref="H15:H18"/>
    <mergeCell ref="H32:H34"/>
    <mergeCell ref="C32:C34"/>
    <mergeCell ref="G32:G34"/>
  </mergeCells>
  <pageMargins left="0.15748031496062992" right="0.15748031496062992" top="0.19685039370078741" bottom="0.11811023622047245" header="0.15748031496062992" footer="0.11811023622047245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78"/>
  <sheetViews>
    <sheetView zoomScale="96" zoomScaleNormal="96" workbookViewId="0">
      <pane xSplit="1" ySplit="7" topLeftCell="B50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I8" sqref="I1:I1048576"/>
    </sheetView>
  </sheetViews>
  <sheetFormatPr defaultRowHeight="15"/>
  <cols>
    <col min="1" max="1" width="4.28515625" customWidth="1"/>
    <col min="2" max="2" width="6.28515625" style="189" customWidth="1"/>
    <col min="3" max="3" width="12" style="189" customWidth="1"/>
    <col min="4" max="4" width="12.28515625" style="189" customWidth="1"/>
    <col min="5" max="5" width="4.140625" style="158" customWidth="1"/>
    <col min="6" max="6" width="18.28515625" style="189" customWidth="1"/>
    <col min="7" max="7" width="15.85546875" style="173" customWidth="1"/>
    <col min="8" max="8" width="9" style="173" customWidth="1"/>
    <col min="9" max="9" width="3.42578125" hidden="1" customWidth="1"/>
    <col min="10" max="10" width="10.28515625" style="173" customWidth="1"/>
    <col min="11" max="11" width="7.5703125" style="173" customWidth="1"/>
    <col min="12" max="12" width="3.7109375" customWidth="1"/>
    <col min="13" max="13" width="3.85546875" customWidth="1"/>
    <col min="14" max="14" width="3.140625" customWidth="1"/>
    <col min="15" max="15" width="2.7109375" customWidth="1"/>
    <col min="16" max="16" width="3.7109375" customWidth="1"/>
    <col min="17" max="17" width="2.42578125" customWidth="1"/>
    <col min="18" max="18" width="3.5703125" customWidth="1"/>
    <col min="19" max="19" width="4" customWidth="1"/>
    <col min="20" max="20" width="4.28515625" customWidth="1"/>
    <col min="21" max="21" width="7.28515625" customWidth="1"/>
    <col min="22" max="22" width="11.5703125" style="130" customWidth="1"/>
  </cols>
  <sheetData>
    <row r="1" spans="1:22">
      <c r="A1" s="423" t="s">
        <v>19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</row>
    <row r="2" spans="1:22">
      <c r="A2" s="423" t="str">
        <f>Patna!A2</f>
        <v>Progress report for the construction of USS school building (2010-2011)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  <c r="V2" s="423"/>
    </row>
    <row r="3" spans="1:22">
      <c r="A3" s="410" t="s">
        <v>1006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2"/>
      <c r="U3" s="250" t="str">
        <f>Summary!V3</f>
        <v>Date:-31.05.2014</v>
      </c>
      <c r="V3" s="251"/>
    </row>
    <row r="4" spans="1:22" ht="29.25" customHeight="1">
      <c r="A4" s="403" t="s">
        <v>1017</v>
      </c>
      <c r="B4" s="403"/>
      <c r="C4" s="403"/>
      <c r="D4" s="403"/>
      <c r="E4" s="403"/>
      <c r="F4" s="403"/>
      <c r="G4" s="403"/>
      <c r="H4" s="403"/>
      <c r="I4" s="465" t="s">
        <v>45</v>
      </c>
      <c r="J4" s="465"/>
      <c r="K4" s="465"/>
      <c r="L4" s="465"/>
      <c r="M4" s="465"/>
      <c r="N4" s="465"/>
      <c r="O4" s="465"/>
      <c r="P4" s="465"/>
      <c r="Q4" s="465"/>
      <c r="R4" s="465"/>
      <c r="S4" s="465"/>
      <c r="T4" s="465"/>
      <c r="U4" s="465"/>
      <c r="V4" s="465"/>
    </row>
    <row r="5" spans="1:22" ht="15" customHeight="1">
      <c r="A5" s="309" t="s">
        <v>0</v>
      </c>
      <c r="B5" s="309" t="s">
        <v>1</v>
      </c>
      <c r="C5" s="309" t="s">
        <v>2</v>
      </c>
      <c r="D5" s="309" t="s">
        <v>3</v>
      </c>
      <c r="E5" s="309" t="s">
        <v>0</v>
      </c>
      <c r="F5" s="309" t="s">
        <v>4</v>
      </c>
      <c r="G5" s="309" t="s">
        <v>5</v>
      </c>
      <c r="H5" s="309" t="s">
        <v>6</v>
      </c>
      <c r="I5" s="405" t="s">
        <v>16</v>
      </c>
      <c r="J5" s="405"/>
      <c r="K5" s="405"/>
      <c r="L5" s="405"/>
      <c r="M5" s="405"/>
      <c r="N5" s="405"/>
      <c r="O5" s="405"/>
      <c r="P5" s="405"/>
      <c r="Q5" s="405"/>
      <c r="R5" s="405"/>
      <c r="S5" s="405"/>
      <c r="T5" s="405"/>
      <c r="U5" s="309" t="s">
        <v>20</v>
      </c>
      <c r="V5" s="425" t="s">
        <v>14</v>
      </c>
    </row>
    <row r="6" spans="1:22" ht="24" customHeight="1">
      <c r="A6" s="309"/>
      <c r="B6" s="309"/>
      <c r="C6" s="309"/>
      <c r="D6" s="309"/>
      <c r="E6" s="309"/>
      <c r="F6" s="309"/>
      <c r="G6" s="309"/>
      <c r="H6" s="309"/>
      <c r="I6" s="406" t="s">
        <v>7</v>
      </c>
      <c r="J6" s="309" t="s">
        <v>947</v>
      </c>
      <c r="K6" s="309" t="s">
        <v>948</v>
      </c>
      <c r="L6" s="407" t="s">
        <v>15</v>
      </c>
      <c r="M6" s="408" t="s">
        <v>10</v>
      </c>
      <c r="N6" s="309" t="s">
        <v>9</v>
      </c>
      <c r="O6" s="401" t="s">
        <v>17</v>
      </c>
      <c r="P6" s="401"/>
      <c r="Q6" s="309" t="s">
        <v>18</v>
      </c>
      <c r="R6" s="309"/>
      <c r="S6" s="402" t="s">
        <v>13</v>
      </c>
      <c r="T6" s="409" t="s">
        <v>8</v>
      </c>
      <c r="U6" s="309"/>
      <c r="V6" s="425"/>
    </row>
    <row r="7" spans="1:22" ht="26.25" customHeight="1">
      <c r="A7" s="309"/>
      <c r="B7" s="309"/>
      <c r="C7" s="309"/>
      <c r="D7" s="309"/>
      <c r="E7" s="309"/>
      <c r="F7" s="309"/>
      <c r="G7" s="309"/>
      <c r="H7" s="309"/>
      <c r="I7" s="406"/>
      <c r="J7" s="309"/>
      <c r="K7" s="309"/>
      <c r="L7" s="407"/>
      <c r="M7" s="408"/>
      <c r="N7" s="309"/>
      <c r="O7" s="157" t="s">
        <v>11</v>
      </c>
      <c r="P7" s="157" t="s">
        <v>12</v>
      </c>
      <c r="Q7" s="157" t="s">
        <v>11</v>
      </c>
      <c r="R7" s="157" t="s">
        <v>12</v>
      </c>
      <c r="S7" s="402"/>
      <c r="T7" s="409"/>
      <c r="U7" s="309"/>
      <c r="V7" s="425"/>
    </row>
    <row r="8" spans="1:22" ht="25.5">
      <c r="A8" s="374">
        <v>1</v>
      </c>
      <c r="B8" s="464" t="s">
        <v>256</v>
      </c>
      <c r="C8" s="461" t="s">
        <v>276</v>
      </c>
      <c r="D8" s="190" t="s">
        <v>259</v>
      </c>
      <c r="E8" s="165">
        <v>1</v>
      </c>
      <c r="F8" s="180" t="s">
        <v>771</v>
      </c>
      <c r="G8" s="462" t="s">
        <v>851</v>
      </c>
      <c r="H8" s="453">
        <v>161.63999999999999</v>
      </c>
      <c r="I8" s="98"/>
      <c r="J8" s="390" t="s">
        <v>978</v>
      </c>
      <c r="K8" s="390" t="s">
        <v>950</v>
      </c>
      <c r="L8" s="99"/>
      <c r="M8" s="99"/>
      <c r="N8" s="99"/>
      <c r="O8" s="99"/>
      <c r="P8" s="99">
        <v>1</v>
      </c>
      <c r="Q8" s="100"/>
      <c r="R8" s="100"/>
      <c r="S8" s="100"/>
      <c r="T8" s="100"/>
      <c r="U8" s="452">
        <v>30.3</v>
      </c>
      <c r="V8" s="97"/>
    </row>
    <row r="9" spans="1:22" ht="27" customHeight="1">
      <c r="A9" s="374"/>
      <c r="B9" s="464"/>
      <c r="C9" s="461"/>
      <c r="D9" s="190" t="s">
        <v>259</v>
      </c>
      <c r="E9" s="165">
        <v>2</v>
      </c>
      <c r="F9" s="181" t="s">
        <v>772</v>
      </c>
      <c r="G9" s="462"/>
      <c r="H9" s="453"/>
      <c r="I9" s="98"/>
      <c r="J9" s="391"/>
      <c r="K9" s="391"/>
      <c r="L9" s="99"/>
      <c r="M9" s="99"/>
      <c r="N9" s="99"/>
      <c r="O9" s="99"/>
      <c r="P9" s="99"/>
      <c r="Q9" s="99"/>
      <c r="R9" s="99">
        <v>1</v>
      </c>
      <c r="S9" s="100"/>
      <c r="T9" s="100"/>
      <c r="U9" s="452"/>
      <c r="V9" s="97"/>
    </row>
    <row r="10" spans="1:22" ht="31.5">
      <c r="A10" s="374"/>
      <c r="B10" s="464"/>
      <c r="C10" s="461"/>
      <c r="D10" s="190" t="s">
        <v>260</v>
      </c>
      <c r="E10" s="165">
        <v>3</v>
      </c>
      <c r="F10" s="181" t="s">
        <v>773</v>
      </c>
      <c r="G10" s="462"/>
      <c r="H10" s="453"/>
      <c r="I10" s="98"/>
      <c r="J10" s="392"/>
      <c r="K10" s="392"/>
      <c r="L10" s="99"/>
      <c r="M10" s="99"/>
      <c r="N10" s="99">
        <v>1</v>
      </c>
      <c r="O10" s="100"/>
      <c r="P10" s="100"/>
      <c r="Q10" s="100"/>
      <c r="R10" s="100"/>
      <c r="S10" s="100"/>
      <c r="T10" s="100"/>
      <c r="U10" s="452"/>
      <c r="V10" s="97" t="s">
        <v>921</v>
      </c>
    </row>
    <row r="11" spans="1:22" ht="25.5">
      <c r="A11" s="374">
        <v>2</v>
      </c>
      <c r="B11" s="464" t="s">
        <v>257</v>
      </c>
      <c r="C11" s="461" t="s">
        <v>276</v>
      </c>
      <c r="D11" s="190" t="s">
        <v>261</v>
      </c>
      <c r="E11" s="165">
        <v>1</v>
      </c>
      <c r="F11" s="181" t="s">
        <v>774</v>
      </c>
      <c r="G11" s="462" t="s">
        <v>841</v>
      </c>
      <c r="H11" s="453">
        <v>271.31</v>
      </c>
      <c r="I11" s="101"/>
      <c r="J11" s="454" t="s">
        <v>979</v>
      </c>
      <c r="K11" s="454" t="s">
        <v>950</v>
      </c>
      <c r="L11" s="99"/>
      <c r="M11" s="99"/>
      <c r="N11" s="99"/>
      <c r="O11" s="99">
        <v>1</v>
      </c>
      <c r="P11" s="100"/>
      <c r="Q11" s="100"/>
      <c r="R11" s="100"/>
      <c r="S11" s="100"/>
      <c r="T11" s="100"/>
      <c r="U11" s="452">
        <v>54.49</v>
      </c>
      <c r="V11" s="97"/>
    </row>
    <row r="12" spans="1:22" ht="31.5">
      <c r="A12" s="374"/>
      <c r="B12" s="464"/>
      <c r="C12" s="461"/>
      <c r="D12" s="190" t="s">
        <v>262</v>
      </c>
      <c r="E12" s="165">
        <v>2</v>
      </c>
      <c r="F12" s="181" t="s">
        <v>775</v>
      </c>
      <c r="G12" s="462"/>
      <c r="H12" s="453"/>
      <c r="I12" s="101">
        <v>1</v>
      </c>
      <c r="J12" s="455"/>
      <c r="K12" s="455"/>
      <c r="L12" s="100"/>
      <c r="M12" s="100"/>
      <c r="N12" s="100"/>
      <c r="O12" s="100"/>
      <c r="P12" s="100"/>
      <c r="Q12" s="100"/>
      <c r="R12" s="100"/>
      <c r="S12" s="100"/>
      <c r="T12" s="100"/>
      <c r="U12" s="452"/>
      <c r="V12" s="97" t="s">
        <v>865</v>
      </c>
    </row>
    <row r="13" spans="1:22" ht="31.5">
      <c r="A13" s="374"/>
      <c r="B13" s="464"/>
      <c r="C13" s="461"/>
      <c r="D13" s="190" t="s">
        <v>263</v>
      </c>
      <c r="E13" s="165">
        <v>3</v>
      </c>
      <c r="F13" s="181" t="s">
        <v>776</v>
      </c>
      <c r="G13" s="462"/>
      <c r="H13" s="453"/>
      <c r="I13" s="101"/>
      <c r="J13" s="455"/>
      <c r="K13" s="455"/>
      <c r="L13" s="99"/>
      <c r="M13" s="99"/>
      <c r="N13" s="99"/>
      <c r="O13" s="99"/>
      <c r="P13" s="99">
        <v>1</v>
      </c>
      <c r="Q13" s="100"/>
      <c r="R13" s="100"/>
      <c r="S13" s="100"/>
      <c r="T13" s="100"/>
      <c r="U13" s="452"/>
      <c r="V13" s="97" t="s">
        <v>918</v>
      </c>
    </row>
    <row r="14" spans="1:22" ht="25.5">
      <c r="A14" s="374"/>
      <c r="B14" s="464"/>
      <c r="C14" s="461"/>
      <c r="D14" s="190" t="s">
        <v>264</v>
      </c>
      <c r="E14" s="165">
        <v>4</v>
      </c>
      <c r="F14" s="181" t="s">
        <v>777</v>
      </c>
      <c r="G14" s="462"/>
      <c r="H14" s="453"/>
      <c r="I14" s="101"/>
      <c r="J14" s="455"/>
      <c r="K14" s="455"/>
      <c r="L14" s="99"/>
      <c r="M14" s="99"/>
      <c r="N14" s="99"/>
      <c r="O14" s="99"/>
      <c r="P14" s="99"/>
      <c r="Q14" s="99"/>
      <c r="R14" s="99">
        <v>1</v>
      </c>
      <c r="S14" s="100"/>
      <c r="T14" s="100"/>
      <c r="U14" s="452"/>
      <c r="V14" s="97"/>
    </row>
    <row r="15" spans="1:22" ht="25.5">
      <c r="A15" s="374"/>
      <c r="B15" s="464"/>
      <c r="C15" s="461"/>
      <c r="D15" s="190" t="s">
        <v>265</v>
      </c>
      <c r="E15" s="165">
        <v>5</v>
      </c>
      <c r="F15" s="181" t="s">
        <v>778</v>
      </c>
      <c r="G15" s="462"/>
      <c r="H15" s="453"/>
      <c r="I15" s="101"/>
      <c r="J15" s="456"/>
      <c r="K15" s="456"/>
      <c r="L15" s="99"/>
      <c r="M15" s="99"/>
      <c r="N15" s="99"/>
      <c r="O15" s="99"/>
      <c r="P15" s="99">
        <v>1</v>
      </c>
      <c r="Q15" s="100"/>
      <c r="R15" s="100"/>
      <c r="S15" s="100"/>
      <c r="T15" s="100"/>
      <c r="U15" s="452"/>
      <c r="V15" s="97"/>
    </row>
    <row r="16" spans="1:22" ht="26.25" customHeight="1">
      <c r="A16" s="374">
        <v>3</v>
      </c>
      <c r="B16" s="464" t="s">
        <v>258</v>
      </c>
      <c r="C16" s="461" t="s">
        <v>277</v>
      </c>
      <c r="D16" s="191" t="s">
        <v>266</v>
      </c>
      <c r="E16" s="165">
        <v>1</v>
      </c>
      <c r="F16" s="181" t="s">
        <v>779</v>
      </c>
      <c r="G16" s="462" t="s">
        <v>841</v>
      </c>
      <c r="H16" s="453">
        <v>281.08999999999997</v>
      </c>
      <c r="I16" s="98"/>
      <c r="J16" s="390" t="s">
        <v>980</v>
      </c>
      <c r="K16" s="390" t="s">
        <v>950</v>
      </c>
      <c r="L16" s="99"/>
      <c r="M16" s="99"/>
      <c r="N16" s="99"/>
      <c r="O16" s="99"/>
      <c r="P16" s="99"/>
      <c r="Q16" s="99">
        <v>1</v>
      </c>
      <c r="R16" s="100"/>
      <c r="S16" s="100"/>
      <c r="T16" s="100"/>
      <c r="U16" s="452">
        <v>52.51</v>
      </c>
      <c r="V16" s="97"/>
    </row>
    <row r="17" spans="1:22" ht="36.75" customHeight="1">
      <c r="A17" s="374"/>
      <c r="B17" s="464"/>
      <c r="C17" s="461"/>
      <c r="D17" s="191" t="s">
        <v>267</v>
      </c>
      <c r="E17" s="165">
        <v>2</v>
      </c>
      <c r="F17" s="181" t="s">
        <v>780</v>
      </c>
      <c r="G17" s="462"/>
      <c r="H17" s="453"/>
      <c r="I17" s="98">
        <v>1</v>
      </c>
      <c r="J17" s="391"/>
      <c r="K17" s="391"/>
      <c r="L17" s="100"/>
      <c r="M17" s="100"/>
      <c r="N17" s="100"/>
      <c r="O17" s="100"/>
      <c r="P17" s="100"/>
      <c r="Q17" s="100"/>
      <c r="R17" s="100"/>
      <c r="S17" s="100"/>
      <c r="T17" s="100"/>
      <c r="U17" s="452"/>
      <c r="V17" s="97" t="s">
        <v>865</v>
      </c>
    </row>
    <row r="18" spans="1:22" ht="31.5" customHeight="1">
      <c r="A18" s="374"/>
      <c r="B18" s="464"/>
      <c r="C18" s="461"/>
      <c r="D18" s="191" t="s">
        <v>268</v>
      </c>
      <c r="E18" s="165">
        <v>3</v>
      </c>
      <c r="F18" s="181" t="s">
        <v>781</v>
      </c>
      <c r="G18" s="462"/>
      <c r="H18" s="453"/>
      <c r="I18" s="98"/>
      <c r="J18" s="391"/>
      <c r="K18" s="391"/>
      <c r="L18" s="99"/>
      <c r="M18" s="99"/>
      <c r="N18" s="99"/>
      <c r="O18" s="99"/>
      <c r="P18" s="99"/>
      <c r="Q18" s="99">
        <v>1</v>
      </c>
      <c r="R18" s="100"/>
      <c r="S18" s="100"/>
      <c r="T18" s="100"/>
      <c r="U18" s="452"/>
      <c r="V18" s="97"/>
    </row>
    <row r="19" spans="1:22" ht="28.5" customHeight="1">
      <c r="A19" s="374"/>
      <c r="B19" s="464"/>
      <c r="C19" s="461"/>
      <c r="D19" s="191" t="s">
        <v>269</v>
      </c>
      <c r="E19" s="165">
        <v>4</v>
      </c>
      <c r="F19" s="181" t="s">
        <v>782</v>
      </c>
      <c r="G19" s="462"/>
      <c r="H19" s="453"/>
      <c r="I19" s="98"/>
      <c r="J19" s="391"/>
      <c r="K19" s="391"/>
      <c r="L19" s="99"/>
      <c r="M19" s="99"/>
      <c r="N19" s="99"/>
      <c r="O19" s="99"/>
      <c r="P19" s="99">
        <v>1</v>
      </c>
      <c r="Q19" s="100"/>
      <c r="R19" s="100"/>
      <c r="S19" s="100"/>
      <c r="T19" s="100"/>
      <c r="U19" s="452"/>
      <c r="V19" s="97"/>
    </row>
    <row r="20" spans="1:22" ht="30" customHeight="1">
      <c r="A20" s="374"/>
      <c r="B20" s="464"/>
      <c r="C20" s="461"/>
      <c r="D20" s="180" t="s">
        <v>270</v>
      </c>
      <c r="E20" s="165">
        <v>5</v>
      </c>
      <c r="F20" s="181" t="s">
        <v>783</v>
      </c>
      <c r="G20" s="462"/>
      <c r="H20" s="453"/>
      <c r="I20" s="98">
        <v>1</v>
      </c>
      <c r="J20" s="392"/>
      <c r="K20" s="392"/>
      <c r="L20" s="100"/>
      <c r="M20" s="100"/>
      <c r="N20" s="100"/>
      <c r="O20" s="100"/>
      <c r="P20" s="100"/>
      <c r="Q20" s="100"/>
      <c r="R20" s="100"/>
      <c r="S20" s="100"/>
      <c r="T20" s="100"/>
      <c r="U20" s="452"/>
      <c r="V20" s="97" t="s">
        <v>865</v>
      </c>
    </row>
    <row r="21" spans="1:22" ht="24.75" customHeight="1">
      <c r="A21" s="426">
        <v>4</v>
      </c>
      <c r="B21" s="460" t="s">
        <v>321</v>
      </c>
      <c r="C21" s="461" t="s">
        <v>333</v>
      </c>
      <c r="D21" s="185" t="s">
        <v>337</v>
      </c>
      <c r="E21" s="170">
        <v>1</v>
      </c>
      <c r="F21" s="182" t="s">
        <v>696</v>
      </c>
      <c r="G21" s="462" t="s">
        <v>873</v>
      </c>
      <c r="H21" s="462">
        <v>107.72</v>
      </c>
      <c r="I21" s="5"/>
      <c r="J21" s="457" t="s">
        <v>972</v>
      </c>
      <c r="K21" s="457" t="s">
        <v>950</v>
      </c>
      <c r="L21" s="80"/>
      <c r="M21" s="80"/>
      <c r="N21" s="80"/>
      <c r="O21" s="80"/>
      <c r="P21" s="80"/>
      <c r="Q21" s="80"/>
      <c r="R21" s="80"/>
      <c r="S21" s="80">
        <v>1</v>
      </c>
      <c r="T21" s="79"/>
      <c r="U21" s="441">
        <v>75.83</v>
      </c>
      <c r="V21" s="32"/>
    </row>
    <row r="22" spans="1:22" ht="28.5" customHeight="1">
      <c r="A22" s="426"/>
      <c r="B22" s="460"/>
      <c r="C22" s="461"/>
      <c r="D22" s="183" t="s">
        <v>338</v>
      </c>
      <c r="E22" s="170">
        <v>2</v>
      </c>
      <c r="F22" s="183" t="s">
        <v>936</v>
      </c>
      <c r="G22" s="462"/>
      <c r="H22" s="462"/>
      <c r="I22" s="154">
        <v>1</v>
      </c>
      <c r="J22" s="459"/>
      <c r="K22" s="459"/>
      <c r="L22" s="79"/>
      <c r="M22" s="79"/>
      <c r="N22" s="79"/>
      <c r="O22" s="79"/>
      <c r="P22" s="79"/>
      <c r="Q22" s="79"/>
      <c r="R22" s="79"/>
      <c r="S22" s="79"/>
      <c r="T22" s="79"/>
      <c r="U22" s="441"/>
      <c r="V22" s="32" t="s">
        <v>865</v>
      </c>
    </row>
    <row r="23" spans="1:22" ht="27" customHeight="1">
      <c r="A23" s="426">
        <v>5</v>
      </c>
      <c r="B23" s="460" t="s">
        <v>322</v>
      </c>
      <c r="C23" s="461" t="s">
        <v>334</v>
      </c>
      <c r="D23" s="185" t="s">
        <v>339</v>
      </c>
      <c r="E23" s="170">
        <v>1</v>
      </c>
      <c r="F23" s="182" t="s">
        <v>697</v>
      </c>
      <c r="G23" s="462" t="s">
        <v>934</v>
      </c>
      <c r="H23" s="462">
        <v>326.63</v>
      </c>
      <c r="I23" s="5"/>
      <c r="J23" s="8"/>
      <c r="K23" s="8"/>
      <c r="L23" s="79"/>
      <c r="M23" s="79"/>
      <c r="N23" s="79"/>
      <c r="O23" s="79"/>
      <c r="P23" s="79"/>
      <c r="Q23" s="79"/>
      <c r="R23" s="79"/>
      <c r="S23" s="79"/>
      <c r="T23" s="79"/>
      <c r="U23" s="441"/>
      <c r="V23" s="42"/>
    </row>
    <row r="24" spans="1:22" ht="24" customHeight="1">
      <c r="A24" s="426"/>
      <c r="B24" s="460"/>
      <c r="C24" s="461"/>
      <c r="D24" s="185" t="s">
        <v>340</v>
      </c>
      <c r="E24" s="170">
        <v>2</v>
      </c>
      <c r="F24" s="182" t="s">
        <v>698</v>
      </c>
      <c r="G24" s="462"/>
      <c r="H24" s="462"/>
      <c r="I24" s="5"/>
      <c r="J24" s="8"/>
      <c r="K24" s="8"/>
      <c r="L24" s="79"/>
      <c r="M24" s="79"/>
      <c r="N24" s="79"/>
      <c r="O24" s="79"/>
      <c r="P24" s="79"/>
      <c r="Q24" s="79"/>
      <c r="R24" s="79"/>
      <c r="S24" s="79"/>
      <c r="T24" s="79"/>
      <c r="U24" s="441"/>
      <c r="V24" s="42"/>
    </row>
    <row r="25" spans="1:22" ht="26.25" customHeight="1">
      <c r="A25" s="426"/>
      <c r="B25" s="460"/>
      <c r="C25" s="461"/>
      <c r="D25" s="185" t="s">
        <v>341</v>
      </c>
      <c r="E25" s="170">
        <v>3</v>
      </c>
      <c r="F25" s="182" t="s">
        <v>699</v>
      </c>
      <c r="G25" s="462"/>
      <c r="H25" s="462"/>
      <c r="I25" s="5"/>
      <c r="J25" s="8"/>
      <c r="K25" s="8"/>
      <c r="L25" s="79"/>
      <c r="M25" s="79"/>
      <c r="N25" s="79"/>
      <c r="O25" s="79"/>
      <c r="P25" s="79"/>
      <c r="Q25" s="79"/>
      <c r="R25" s="79"/>
      <c r="S25" s="79"/>
      <c r="T25" s="79"/>
      <c r="U25" s="441"/>
      <c r="V25" s="42"/>
    </row>
    <row r="26" spans="1:22" ht="26.25">
      <c r="A26" s="426"/>
      <c r="B26" s="460"/>
      <c r="C26" s="461"/>
      <c r="D26" s="185" t="s">
        <v>342</v>
      </c>
      <c r="E26" s="170">
        <v>4</v>
      </c>
      <c r="F26" s="182" t="s">
        <v>700</v>
      </c>
      <c r="G26" s="462"/>
      <c r="H26" s="462"/>
      <c r="I26" s="5"/>
      <c r="J26" s="8"/>
      <c r="K26" s="8"/>
      <c r="L26" s="79"/>
      <c r="M26" s="79"/>
      <c r="N26" s="79"/>
      <c r="O26" s="79"/>
      <c r="P26" s="79"/>
      <c r="Q26" s="79"/>
      <c r="R26" s="79"/>
      <c r="S26" s="79"/>
      <c r="T26" s="79"/>
      <c r="U26" s="441"/>
      <c r="V26" s="42"/>
    </row>
    <row r="27" spans="1:22" ht="39">
      <c r="A27" s="426"/>
      <c r="B27" s="460"/>
      <c r="C27" s="461"/>
      <c r="D27" s="185" t="s">
        <v>343</v>
      </c>
      <c r="E27" s="170">
        <v>5</v>
      </c>
      <c r="F27" s="182" t="s">
        <v>701</v>
      </c>
      <c r="G27" s="462"/>
      <c r="H27" s="462"/>
      <c r="I27" s="5"/>
      <c r="J27" s="8"/>
      <c r="K27" s="8"/>
      <c r="L27" s="79"/>
      <c r="M27" s="79"/>
      <c r="N27" s="79"/>
      <c r="O27" s="79"/>
      <c r="P27" s="79"/>
      <c r="Q27" s="79"/>
      <c r="R27" s="79"/>
      <c r="S27" s="79"/>
      <c r="T27" s="79"/>
      <c r="U27" s="441"/>
      <c r="V27" s="42"/>
    </row>
    <row r="28" spans="1:22" ht="28.5" customHeight="1">
      <c r="A28" s="426"/>
      <c r="B28" s="460"/>
      <c r="C28" s="461"/>
      <c r="D28" s="185" t="s">
        <v>344</v>
      </c>
      <c r="E28" s="170">
        <v>6</v>
      </c>
      <c r="F28" s="184" t="s">
        <v>859</v>
      </c>
      <c r="G28" s="462"/>
      <c r="H28" s="462"/>
      <c r="I28" s="5"/>
      <c r="J28" s="8"/>
      <c r="K28" s="8"/>
      <c r="L28" s="79"/>
      <c r="M28" s="79"/>
      <c r="N28" s="79"/>
      <c r="O28" s="79"/>
      <c r="P28" s="79"/>
      <c r="Q28" s="79"/>
      <c r="R28" s="79"/>
      <c r="S28" s="79"/>
      <c r="T28" s="79"/>
      <c r="U28" s="441"/>
      <c r="V28" s="42"/>
    </row>
    <row r="29" spans="1:22" ht="27.75" customHeight="1">
      <c r="A29" s="426">
        <v>6</v>
      </c>
      <c r="B29" s="460" t="s">
        <v>323</v>
      </c>
      <c r="C29" s="461" t="s">
        <v>334</v>
      </c>
      <c r="D29" s="185" t="s">
        <v>345</v>
      </c>
      <c r="E29" s="170">
        <v>1</v>
      </c>
      <c r="F29" s="182" t="s">
        <v>702</v>
      </c>
      <c r="G29" s="462" t="s">
        <v>934</v>
      </c>
      <c r="H29" s="462">
        <v>216.11</v>
      </c>
      <c r="I29" s="5"/>
      <c r="J29" s="8"/>
      <c r="K29" s="179"/>
      <c r="L29" s="150"/>
      <c r="M29" s="150"/>
      <c r="N29" s="150"/>
      <c r="O29" s="150"/>
      <c r="P29" s="150"/>
      <c r="Q29" s="150"/>
      <c r="R29" s="150"/>
      <c r="S29" s="150"/>
      <c r="T29" s="150"/>
      <c r="U29" s="441"/>
      <c r="V29" s="32"/>
    </row>
    <row r="30" spans="1:22" ht="26.25">
      <c r="A30" s="426"/>
      <c r="B30" s="460"/>
      <c r="C30" s="461"/>
      <c r="D30" s="185" t="s">
        <v>346</v>
      </c>
      <c r="E30" s="170">
        <v>2</v>
      </c>
      <c r="F30" s="182" t="s">
        <v>703</v>
      </c>
      <c r="G30" s="462"/>
      <c r="H30" s="462"/>
      <c r="I30" s="5"/>
      <c r="J30" s="8"/>
      <c r="K30" s="179"/>
      <c r="L30" s="150"/>
      <c r="M30" s="150"/>
      <c r="N30" s="150"/>
      <c r="O30" s="150"/>
      <c r="P30" s="150"/>
      <c r="Q30" s="150"/>
      <c r="R30" s="150"/>
      <c r="S30" s="150"/>
      <c r="T30" s="150"/>
      <c r="U30" s="441"/>
      <c r="V30" s="32"/>
    </row>
    <row r="31" spans="1:22" ht="26.25">
      <c r="A31" s="426"/>
      <c r="B31" s="460"/>
      <c r="C31" s="461"/>
      <c r="D31" s="185" t="s">
        <v>347</v>
      </c>
      <c r="E31" s="170">
        <v>3</v>
      </c>
      <c r="F31" s="182" t="s">
        <v>704</v>
      </c>
      <c r="G31" s="462"/>
      <c r="H31" s="462"/>
      <c r="I31" s="5"/>
      <c r="J31" s="8"/>
      <c r="K31" s="179"/>
      <c r="L31" s="150"/>
      <c r="M31" s="150"/>
      <c r="N31" s="150"/>
      <c r="O31" s="150"/>
      <c r="P31" s="150"/>
      <c r="Q31" s="150"/>
      <c r="R31" s="150"/>
      <c r="S31" s="150"/>
      <c r="T31" s="150"/>
      <c r="U31" s="441"/>
      <c r="V31" s="32"/>
    </row>
    <row r="32" spans="1:22" ht="26.25">
      <c r="A32" s="426"/>
      <c r="B32" s="460"/>
      <c r="C32" s="461"/>
      <c r="D32" s="185" t="s">
        <v>348</v>
      </c>
      <c r="E32" s="170">
        <v>4</v>
      </c>
      <c r="F32" s="182" t="s">
        <v>705</v>
      </c>
      <c r="G32" s="462"/>
      <c r="H32" s="462"/>
      <c r="I32" s="5"/>
      <c r="J32" s="8"/>
      <c r="K32" s="179"/>
      <c r="L32" s="150"/>
      <c r="M32" s="150"/>
      <c r="N32" s="150"/>
      <c r="O32" s="150"/>
      <c r="P32" s="150"/>
      <c r="Q32" s="150"/>
      <c r="R32" s="150"/>
      <c r="S32" s="150"/>
      <c r="T32" s="150"/>
      <c r="U32" s="441"/>
      <c r="V32" s="42"/>
    </row>
    <row r="33" spans="1:22" ht="26.25">
      <c r="A33" s="426">
        <v>7</v>
      </c>
      <c r="B33" s="460" t="s">
        <v>324</v>
      </c>
      <c r="C33" s="461" t="s">
        <v>335</v>
      </c>
      <c r="D33" s="185" t="s">
        <v>349</v>
      </c>
      <c r="E33" s="170">
        <v>1</v>
      </c>
      <c r="F33" s="182" t="s">
        <v>706</v>
      </c>
      <c r="G33" s="462" t="s">
        <v>842</v>
      </c>
      <c r="H33" s="462">
        <v>260.39999999999998</v>
      </c>
      <c r="I33" s="5"/>
      <c r="J33" s="457" t="s">
        <v>967</v>
      </c>
      <c r="K33" s="457" t="s">
        <v>950</v>
      </c>
      <c r="L33" s="80"/>
      <c r="M33" s="80"/>
      <c r="N33" s="80"/>
      <c r="O33" s="80"/>
      <c r="P33" s="80"/>
      <c r="Q33" s="80"/>
      <c r="R33" s="80"/>
      <c r="S33" s="80">
        <v>1</v>
      </c>
      <c r="T33" s="79"/>
      <c r="U33" s="441">
        <v>77.858000000000004</v>
      </c>
      <c r="V33" s="138"/>
    </row>
    <row r="34" spans="1:22" ht="26.25">
      <c r="A34" s="426"/>
      <c r="B34" s="460"/>
      <c r="C34" s="461"/>
      <c r="D34" s="185" t="s">
        <v>349</v>
      </c>
      <c r="E34" s="170">
        <v>2</v>
      </c>
      <c r="F34" s="182" t="s">
        <v>707</v>
      </c>
      <c r="G34" s="462"/>
      <c r="H34" s="462"/>
      <c r="I34" s="5"/>
      <c r="J34" s="458"/>
      <c r="K34" s="458"/>
      <c r="L34" s="80"/>
      <c r="M34" s="80"/>
      <c r="N34" s="80"/>
      <c r="O34" s="80"/>
      <c r="P34" s="80"/>
      <c r="Q34" s="80"/>
      <c r="R34" s="80"/>
      <c r="S34" s="80">
        <v>1</v>
      </c>
      <c r="T34" s="79"/>
      <c r="U34" s="441"/>
      <c r="V34" s="139" t="s">
        <v>940</v>
      </c>
    </row>
    <row r="35" spans="1:22" ht="22.5">
      <c r="A35" s="426"/>
      <c r="B35" s="460"/>
      <c r="C35" s="461"/>
      <c r="D35" s="183" t="s">
        <v>350</v>
      </c>
      <c r="E35" s="170">
        <v>3</v>
      </c>
      <c r="F35" s="182" t="s">
        <v>371</v>
      </c>
      <c r="G35" s="462"/>
      <c r="H35" s="462"/>
      <c r="I35" s="5">
        <v>1</v>
      </c>
      <c r="J35" s="458"/>
      <c r="K35" s="458"/>
      <c r="L35" s="79"/>
      <c r="M35" s="79"/>
      <c r="N35" s="79"/>
      <c r="O35" s="79"/>
      <c r="P35" s="79"/>
      <c r="Q35" s="79"/>
      <c r="R35" s="79"/>
      <c r="S35" s="79"/>
      <c r="T35" s="79"/>
      <c r="U35" s="441"/>
      <c r="V35" s="139" t="s">
        <v>865</v>
      </c>
    </row>
    <row r="36" spans="1:22" ht="26.25">
      <c r="A36" s="426"/>
      <c r="B36" s="460"/>
      <c r="C36" s="461"/>
      <c r="D36" s="183" t="s">
        <v>350</v>
      </c>
      <c r="E36" s="170">
        <v>4</v>
      </c>
      <c r="F36" s="182" t="s">
        <v>708</v>
      </c>
      <c r="G36" s="462"/>
      <c r="H36" s="462"/>
      <c r="I36" s="5">
        <v>1</v>
      </c>
      <c r="J36" s="458"/>
      <c r="K36" s="458"/>
      <c r="L36" s="79"/>
      <c r="M36" s="79"/>
      <c r="N36" s="79"/>
      <c r="O36" s="79"/>
      <c r="P36" s="79"/>
      <c r="Q36" s="79"/>
      <c r="R36" s="79"/>
      <c r="S36" s="79"/>
      <c r="T36" s="79"/>
      <c r="U36" s="441"/>
      <c r="V36" s="139" t="s">
        <v>923</v>
      </c>
    </row>
    <row r="37" spans="1:22" ht="26.25">
      <c r="A37" s="426"/>
      <c r="B37" s="460"/>
      <c r="C37" s="461"/>
      <c r="D37" s="185" t="s">
        <v>349</v>
      </c>
      <c r="E37" s="170">
        <v>5</v>
      </c>
      <c r="F37" s="182" t="s">
        <v>709</v>
      </c>
      <c r="G37" s="462"/>
      <c r="H37" s="462"/>
      <c r="I37" s="5">
        <v>1</v>
      </c>
      <c r="J37" s="459"/>
      <c r="K37" s="459"/>
      <c r="L37" s="79"/>
      <c r="M37" s="79"/>
      <c r="N37" s="79"/>
      <c r="O37" s="79"/>
      <c r="P37" s="79"/>
      <c r="Q37" s="79"/>
      <c r="R37" s="79"/>
      <c r="S37" s="79"/>
      <c r="T37" s="79"/>
      <c r="U37" s="441"/>
      <c r="V37" s="139" t="s">
        <v>865</v>
      </c>
    </row>
    <row r="38" spans="1:22" ht="39">
      <c r="A38" s="426">
        <v>8</v>
      </c>
      <c r="B38" s="460" t="s">
        <v>325</v>
      </c>
      <c r="C38" s="461" t="s">
        <v>335</v>
      </c>
      <c r="D38" s="185" t="s">
        <v>351</v>
      </c>
      <c r="E38" s="170">
        <v>1</v>
      </c>
      <c r="F38" s="185" t="s">
        <v>710</v>
      </c>
      <c r="G38" s="462" t="s">
        <v>881</v>
      </c>
      <c r="H38" s="462">
        <v>260.45</v>
      </c>
      <c r="I38" s="5"/>
      <c r="J38" s="457" t="s">
        <v>973</v>
      </c>
      <c r="K38" s="457" t="s">
        <v>950</v>
      </c>
      <c r="L38" s="80"/>
      <c r="M38" s="80"/>
      <c r="N38" s="80"/>
      <c r="O38" s="80"/>
      <c r="P38" s="80">
        <v>1</v>
      </c>
      <c r="Q38" s="79"/>
      <c r="R38" s="79"/>
      <c r="S38" s="79"/>
      <c r="T38" s="79"/>
      <c r="U38" s="441">
        <v>39.26</v>
      </c>
      <c r="V38" s="42"/>
    </row>
    <row r="39" spans="1:22" ht="26.25">
      <c r="A39" s="426"/>
      <c r="B39" s="460"/>
      <c r="C39" s="461"/>
      <c r="D39" s="185" t="s">
        <v>351</v>
      </c>
      <c r="E39" s="170">
        <v>2</v>
      </c>
      <c r="F39" s="185" t="s">
        <v>711</v>
      </c>
      <c r="G39" s="462"/>
      <c r="H39" s="462"/>
      <c r="I39" s="5"/>
      <c r="J39" s="458"/>
      <c r="K39" s="458"/>
      <c r="L39" s="80"/>
      <c r="M39" s="80">
        <v>1</v>
      </c>
      <c r="N39" s="79"/>
      <c r="O39" s="79"/>
      <c r="P39" s="79"/>
      <c r="Q39" s="79"/>
      <c r="R39" s="79"/>
      <c r="S39" s="79"/>
      <c r="T39" s="79"/>
      <c r="U39" s="441"/>
      <c r="V39" s="42"/>
    </row>
    <row r="40" spans="1:22" ht="26.25">
      <c r="A40" s="426"/>
      <c r="B40" s="460"/>
      <c r="C40" s="461"/>
      <c r="D40" s="185" t="s">
        <v>367</v>
      </c>
      <c r="E40" s="170">
        <v>3</v>
      </c>
      <c r="F40" s="185" t="s">
        <v>712</v>
      </c>
      <c r="G40" s="462"/>
      <c r="H40" s="462"/>
      <c r="I40" s="5"/>
      <c r="J40" s="458"/>
      <c r="K40" s="458"/>
      <c r="L40" s="80"/>
      <c r="M40" s="80"/>
      <c r="N40" s="80"/>
      <c r="O40" s="80">
        <v>1</v>
      </c>
      <c r="P40" s="79"/>
      <c r="Q40" s="79"/>
      <c r="R40" s="79"/>
      <c r="S40" s="79"/>
      <c r="T40" s="79"/>
      <c r="U40" s="441"/>
      <c r="V40" s="42"/>
    </row>
    <row r="41" spans="1:22" ht="27.75" customHeight="1">
      <c r="A41" s="426"/>
      <c r="B41" s="460"/>
      <c r="C41" s="461"/>
      <c r="D41" s="185" t="s">
        <v>367</v>
      </c>
      <c r="E41" s="170">
        <v>4</v>
      </c>
      <c r="F41" s="185" t="s">
        <v>713</v>
      </c>
      <c r="G41" s="462"/>
      <c r="H41" s="462"/>
      <c r="I41" s="5">
        <v>1</v>
      </c>
      <c r="J41" s="458"/>
      <c r="K41" s="458"/>
      <c r="L41" s="79"/>
      <c r="M41" s="79"/>
      <c r="N41" s="79"/>
      <c r="O41" s="79"/>
      <c r="P41" s="79"/>
      <c r="Q41" s="79"/>
      <c r="R41" s="79"/>
      <c r="S41" s="79"/>
      <c r="T41" s="79"/>
      <c r="U41" s="441"/>
      <c r="V41" s="42" t="s">
        <v>865</v>
      </c>
    </row>
    <row r="42" spans="1:22" ht="26.25">
      <c r="A42" s="426"/>
      <c r="B42" s="460"/>
      <c r="C42" s="461"/>
      <c r="D42" s="185" t="s">
        <v>351</v>
      </c>
      <c r="E42" s="170">
        <v>5</v>
      </c>
      <c r="F42" s="185" t="s">
        <v>714</v>
      </c>
      <c r="G42" s="462"/>
      <c r="H42" s="462"/>
      <c r="I42" s="5"/>
      <c r="J42" s="459"/>
      <c r="K42" s="459"/>
      <c r="L42" s="80"/>
      <c r="M42" s="80"/>
      <c r="N42" s="80"/>
      <c r="O42" s="80"/>
      <c r="P42" s="80">
        <v>1</v>
      </c>
      <c r="Q42" s="79"/>
      <c r="R42" s="79"/>
      <c r="S42" s="79"/>
      <c r="T42" s="79"/>
      <c r="U42" s="441"/>
      <c r="V42" s="42"/>
    </row>
    <row r="43" spans="1:22" ht="27.75" customHeight="1">
      <c r="A43" s="426">
        <v>9</v>
      </c>
      <c r="B43" s="460" t="s">
        <v>326</v>
      </c>
      <c r="C43" s="461" t="s">
        <v>335</v>
      </c>
      <c r="D43" s="185" t="s">
        <v>352</v>
      </c>
      <c r="E43" s="170">
        <v>1</v>
      </c>
      <c r="F43" s="185" t="s">
        <v>715</v>
      </c>
      <c r="G43" s="462" t="s">
        <v>934</v>
      </c>
      <c r="H43" s="462">
        <v>263.68</v>
      </c>
      <c r="I43" s="5"/>
      <c r="J43" s="8"/>
      <c r="K43" s="8"/>
      <c r="L43" s="79"/>
      <c r="M43" s="79"/>
      <c r="N43" s="79"/>
      <c r="O43" s="79"/>
      <c r="P43" s="79"/>
      <c r="Q43" s="79"/>
      <c r="R43" s="79"/>
      <c r="S43" s="79"/>
      <c r="T43" s="79"/>
      <c r="U43" s="441"/>
      <c r="V43" s="140"/>
    </row>
    <row r="44" spans="1:22" ht="26.25">
      <c r="A44" s="426"/>
      <c r="B44" s="460"/>
      <c r="C44" s="461"/>
      <c r="D44" s="185" t="s">
        <v>352</v>
      </c>
      <c r="E44" s="170">
        <v>2</v>
      </c>
      <c r="F44" s="185" t="s">
        <v>716</v>
      </c>
      <c r="G44" s="462"/>
      <c r="H44" s="462"/>
      <c r="I44" s="5"/>
      <c r="J44" s="8"/>
      <c r="K44" s="8"/>
      <c r="L44" s="79"/>
      <c r="M44" s="79"/>
      <c r="N44" s="79"/>
      <c r="O44" s="79"/>
      <c r="P44" s="79"/>
      <c r="Q44" s="79"/>
      <c r="R44" s="79"/>
      <c r="S44" s="79"/>
      <c r="T44" s="79"/>
      <c r="U44" s="441"/>
      <c r="V44" s="140"/>
    </row>
    <row r="45" spans="1:22" ht="39">
      <c r="A45" s="426"/>
      <c r="B45" s="460"/>
      <c r="C45" s="461"/>
      <c r="D45" s="185" t="s">
        <v>353</v>
      </c>
      <c r="E45" s="170">
        <v>3</v>
      </c>
      <c r="F45" s="185" t="s">
        <v>717</v>
      </c>
      <c r="G45" s="462"/>
      <c r="H45" s="462"/>
      <c r="I45" s="5"/>
      <c r="J45" s="8"/>
      <c r="K45" s="8"/>
      <c r="L45" s="79"/>
      <c r="M45" s="79"/>
      <c r="N45" s="79"/>
      <c r="O45" s="79"/>
      <c r="P45" s="79"/>
      <c r="Q45" s="79"/>
      <c r="R45" s="79"/>
      <c r="S45" s="79"/>
      <c r="T45" s="79"/>
      <c r="U45" s="441"/>
      <c r="V45" s="140"/>
    </row>
    <row r="46" spans="1:22" ht="26.25">
      <c r="A46" s="426"/>
      <c r="B46" s="460"/>
      <c r="C46" s="461"/>
      <c r="D46" s="185" t="s">
        <v>354</v>
      </c>
      <c r="E46" s="170">
        <v>4</v>
      </c>
      <c r="F46" s="185" t="s">
        <v>718</v>
      </c>
      <c r="G46" s="462"/>
      <c r="H46" s="462"/>
      <c r="I46" s="5"/>
      <c r="J46" s="8"/>
      <c r="K46" s="8"/>
      <c r="L46" s="79"/>
      <c r="M46" s="79"/>
      <c r="N46" s="79"/>
      <c r="O46" s="79"/>
      <c r="P46" s="79"/>
      <c r="Q46" s="79"/>
      <c r="R46" s="79"/>
      <c r="S46" s="79"/>
      <c r="T46" s="79"/>
      <c r="U46" s="441"/>
      <c r="V46" s="140"/>
    </row>
    <row r="47" spans="1:22" ht="39">
      <c r="A47" s="426"/>
      <c r="B47" s="460"/>
      <c r="C47" s="461"/>
      <c r="D47" s="185" t="s">
        <v>355</v>
      </c>
      <c r="E47" s="170">
        <v>5</v>
      </c>
      <c r="F47" s="185" t="s">
        <v>719</v>
      </c>
      <c r="G47" s="462"/>
      <c r="H47" s="462"/>
      <c r="I47" s="5"/>
      <c r="J47" s="8"/>
      <c r="K47" s="8"/>
      <c r="L47" s="79"/>
      <c r="M47" s="79"/>
      <c r="N47" s="79"/>
      <c r="O47" s="79"/>
      <c r="P47" s="79"/>
      <c r="Q47" s="79"/>
      <c r="R47" s="79"/>
      <c r="S47" s="79"/>
      <c r="T47" s="79"/>
      <c r="U47" s="441"/>
      <c r="V47" s="42"/>
    </row>
    <row r="48" spans="1:22" ht="26.25">
      <c r="A48" s="426">
        <v>10</v>
      </c>
      <c r="B48" s="460" t="s">
        <v>327</v>
      </c>
      <c r="C48" s="461" t="s">
        <v>336</v>
      </c>
      <c r="D48" s="185" t="s">
        <v>356</v>
      </c>
      <c r="E48" s="170">
        <v>1</v>
      </c>
      <c r="F48" s="185" t="s">
        <v>720</v>
      </c>
      <c r="G48" s="462" t="s">
        <v>842</v>
      </c>
      <c r="H48" s="462">
        <v>263.48</v>
      </c>
      <c r="I48" s="5"/>
      <c r="J48" s="457" t="s">
        <v>967</v>
      </c>
      <c r="K48" s="457" t="s">
        <v>950</v>
      </c>
      <c r="L48" s="80"/>
      <c r="M48" s="80"/>
      <c r="N48" s="80"/>
      <c r="O48" s="80"/>
      <c r="P48" s="80"/>
      <c r="Q48" s="80"/>
      <c r="R48" s="80"/>
      <c r="S48" s="245">
        <v>1</v>
      </c>
      <c r="T48" s="79"/>
      <c r="U48" s="441">
        <v>130.94999999999999</v>
      </c>
      <c r="V48" s="42"/>
    </row>
    <row r="49" spans="1:22" ht="26.25">
      <c r="A49" s="426"/>
      <c r="B49" s="460"/>
      <c r="C49" s="461"/>
      <c r="D49" s="185" t="s">
        <v>356</v>
      </c>
      <c r="E49" s="170">
        <v>2</v>
      </c>
      <c r="F49" s="185" t="s">
        <v>721</v>
      </c>
      <c r="G49" s="462"/>
      <c r="H49" s="462"/>
      <c r="I49" s="5"/>
      <c r="J49" s="458"/>
      <c r="K49" s="458"/>
      <c r="L49" s="80"/>
      <c r="M49" s="80"/>
      <c r="N49" s="80"/>
      <c r="O49" s="80"/>
      <c r="P49" s="80"/>
      <c r="Q49" s="80"/>
      <c r="R49" s="80"/>
      <c r="S49" s="80">
        <v>1</v>
      </c>
      <c r="U49" s="441"/>
      <c r="V49" s="140"/>
    </row>
    <row r="50" spans="1:22" ht="26.25">
      <c r="A50" s="426"/>
      <c r="B50" s="460"/>
      <c r="C50" s="461"/>
      <c r="D50" s="185" t="s">
        <v>356</v>
      </c>
      <c r="E50" s="170">
        <v>3</v>
      </c>
      <c r="F50" s="185" t="s">
        <v>722</v>
      </c>
      <c r="G50" s="462"/>
      <c r="H50" s="462"/>
      <c r="I50" s="5"/>
      <c r="J50" s="458"/>
      <c r="K50" s="458"/>
      <c r="L50" s="80"/>
      <c r="M50" s="80"/>
      <c r="N50" s="80"/>
      <c r="O50" s="80"/>
      <c r="P50" s="80"/>
      <c r="Q50" s="80"/>
      <c r="R50" s="80"/>
      <c r="S50" s="80">
        <v>1</v>
      </c>
      <c r="T50" s="79"/>
      <c r="U50" s="441"/>
      <c r="V50" s="140" t="s">
        <v>918</v>
      </c>
    </row>
    <row r="51" spans="1:22" ht="26.25">
      <c r="A51" s="426"/>
      <c r="B51" s="460"/>
      <c r="C51" s="461"/>
      <c r="D51" s="185" t="s">
        <v>356</v>
      </c>
      <c r="E51" s="170">
        <v>4</v>
      </c>
      <c r="F51" s="185" t="s">
        <v>723</v>
      </c>
      <c r="G51" s="462"/>
      <c r="H51" s="462"/>
      <c r="I51" s="5"/>
      <c r="J51" s="458"/>
      <c r="K51" s="458"/>
      <c r="L51" s="80"/>
      <c r="M51" s="80"/>
      <c r="N51" s="80"/>
      <c r="O51" s="80"/>
      <c r="P51" s="80"/>
      <c r="Q51" s="80"/>
      <c r="R51" s="80">
        <v>1</v>
      </c>
      <c r="S51" s="79"/>
      <c r="T51" s="79"/>
      <c r="U51" s="441"/>
      <c r="V51" s="42"/>
    </row>
    <row r="52" spans="1:22" ht="26.25">
      <c r="A52" s="426"/>
      <c r="B52" s="460"/>
      <c r="C52" s="461"/>
      <c r="D52" s="185" t="s">
        <v>356</v>
      </c>
      <c r="E52" s="170">
        <v>5</v>
      </c>
      <c r="F52" s="185" t="s">
        <v>724</v>
      </c>
      <c r="G52" s="462"/>
      <c r="H52" s="462"/>
      <c r="I52" s="5"/>
      <c r="J52" s="459"/>
      <c r="K52" s="459"/>
      <c r="L52" s="80"/>
      <c r="M52" s="80"/>
      <c r="N52" s="80"/>
      <c r="O52" s="80"/>
      <c r="P52" s="80"/>
      <c r="Q52" s="80"/>
      <c r="R52" s="80"/>
      <c r="S52" s="80">
        <v>1</v>
      </c>
      <c r="T52" s="79"/>
      <c r="U52" s="441"/>
      <c r="V52" s="140"/>
    </row>
    <row r="53" spans="1:22" ht="26.25">
      <c r="A53" s="426">
        <v>11</v>
      </c>
      <c r="B53" s="460" t="s">
        <v>328</v>
      </c>
      <c r="C53" s="461" t="s">
        <v>336</v>
      </c>
      <c r="D53" s="185" t="s">
        <v>357</v>
      </c>
      <c r="E53" s="170">
        <v>1</v>
      </c>
      <c r="F53" s="185" t="s">
        <v>725</v>
      </c>
      <c r="G53" s="462" t="s">
        <v>874</v>
      </c>
      <c r="H53" s="462">
        <v>212.1</v>
      </c>
      <c r="I53" s="5"/>
      <c r="J53" s="457" t="s">
        <v>974</v>
      </c>
      <c r="K53" s="457" t="s">
        <v>950</v>
      </c>
      <c r="L53" s="80"/>
      <c r="M53" s="80"/>
      <c r="N53" s="80"/>
      <c r="O53" s="80"/>
      <c r="P53" s="80">
        <v>1</v>
      </c>
      <c r="Q53" s="79"/>
      <c r="R53" s="79"/>
      <c r="S53" s="79"/>
      <c r="T53" s="79"/>
      <c r="U53" s="441">
        <v>86.93</v>
      </c>
      <c r="V53" s="42"/>
    </row>
    <row r="54" spans="1:22" ht="23.25">
      <c r="A54" s="426"/>
      <c r="B54" s="460"/>
      <c r="C54" s="461"/>
      <c r="D54" s="183" t="s">
        <v>358</v>
      </c>
      <c r="E54" s="170">
        <v>2</v>
      </c>
      <c r="F54" s="183" t="s">
        <v>726</v>
      </c>
      <c r="G54" s="462"/>
      <c r="H54" s="462"/>
      <c r="I54" s="5"/>
      <c r="J54" s="458"/>
      <c r="K54" s="458"/>
      <c r="L54" s="80"/>
      <c r="M54" s="80"/>
      <c r="N54" s="80"/>
      <c r="O54" s="80"/>
      <c r="P54" s="80"/>
      <c r="Q54" s="80"/>
      <c r="R54" s="80"/>
      <c r="S54" s="80">
        <v>1</v>
      </c>
      <c r="T54" s="79"/>
      <c r="U54" s="441"/>
      <c r="V54" s="42"/>
    </row>
    <row r="55" spans="1:22" ht="26.25">
      <c r="A55" s="426"/>
      <c r="B55" s="460"/>
      <c r="C55" s="461"/>
      <c r="D55" s="183" t="s">
        <v>358</v>
      </c>
      <c r="E55" s="170">
        <v>3</v>
      </c>
      <c r="F55" s="185" t="s">
        <v>727</v>
      </c>
      <c r="G55" s="462"/>
      <c r="H55" s="462"/>
      <c r="I55" s="6"/>
      <c r="J55" s="458"/>
      <c r="K55" s="458"/>
      <c r="L55" s="80"/>
      <c r="M55" s="80"/>
      <c r="N55" s="80"/>
      <c r="O55" s="80"/>
      <c r="P55" s="80"/>
      <c r="Q55" s="80">
        <v>1</v>
      </c>
      <c r="R55" s="79"/>
      <c r="S55" s="79"/>
      <c r="T55" s="79"/>
      <c r="U55" s="441"/>
      <c r="V55" s="139"/>
    </row>
    <row r="56" spans="1:22" ht="26.25">
      <c r="A56" s="426"/>
      <c r="B56" s="460"/>
      <c r="C56" s="461"/>
      <c r="D56" s="183" t="s">
        <v>358</v>
      </c>
      <c r="E56" s="170">
        <v>4</v>
      </c>
      <c r="F56" s="185" t="s">
        <v>728</v>
      </c>
      <c r="G56" s="462"/>
      <c r="H56" s="462"/>
      <c r="I56" s="5"/>
      <c r="J56" s="459"/>
      <c r="K56" s="459"/>
      <c r="L56" s="80"/>
      <c r="M56" s="80"/>
      <c r="N56" s="80"/>
      <c r="O56" s="80"/>
      <c r="P56" s="80"/>
      <c r="Q56" s="80"/>
      <c r="R56" s="80"/>
      <c r="S56" s="80">
        <v>1</v>
      </c>
      <c r="T56" s="79"/>
      <c r="U56" s="441"/>
      <c r="V56" s="139"/>
    </row>
    <row r="57" spans="1:22" ht="26.25">
      <c r="A57" s="426">
        <v>12</v>
      </c>
      <c r="B57" s="460" t="s">
        <v>329</v>
      </c>
      <c r="C57" s="461" t="s">
        <v>336</v>
      </c>
      <c r="D57" s="185" t="s">
        <v>359</v>
      </c>
      <c r="E57" s="170">
        <v>1</v>
      </c>
      <c r="F57" s="185" t="s">
        <v>729</v>
      </c>
      <c r="G57" s="462" t="s">
        <v>874</v>
      </c>
      <c r="H57" s="462">
        <v>267.86</v>
      </c>
      <c r="I57" s="5"/>
      <c r="J57" s="457" t="s">
        <v>974</v>
      </c>
      <c r="K57" s="457" t="s">
        <v>950</v>
      </c>
      <c r="L57" s="80"/>
      <c r="M57" s="80"/>
      <c r="N57" s="80"/>
      <c r="O57" s="80"/>
      <c r="P57" s="80"/>
      <c r="Q57" s="80"/>
      <c r="R57" s="80"/>
      <c r="S57" s="80">
        <v>1</v>
      </c>
      <c r="T57" s="79"/>
      <c r="U57" s="441">
        <v>218.98</v>
      </c>
      <c r="V57" s="42"/>
    </row>
    <row r="58" spans="1:22" ht="26.25">
      <c r="A58" s="426"/>
      <c r="B58" s="460"/>
      <c r="C58" s="461"/>
      <c r="D58" s="185" t="s">
        <v>359</v>
      </c>
      <c r="E58" s="170">
        <v>2</v>
      </c>
      <c r="F58" s="185" t="s">
        <v>730</v>
      </c>
      <c r="G58" s="462"/>
      <c r="H58" s="462"/>
      <c r="I58" s="5"/>
      <c r="J58" s="458"/>
      <c r="K58" s="458"/>
      <c r="L58" s="80"/>
      <c r="M58" s="80"/>
      <c r="N58" s="80"/>
      <c r="O58" s="80"/>
      <c r="P58" s="80"/>
      <c r="Q58" s="80"/>
      <c r="R58" s="80"/>
      <c r="S58" s="80">
        <v>1</v>
      </c>
      <c r="T58" s="79"/>
      <c r="U58" s="441"/>
      <c r="V58" s="42"/>
    </row>
    <row r="59" spans="1:22" ht="38.25" customHeight="1">
      <c r="A59" s="426"/>
      <c r="B59" s="460"/>
      <c r="C59" s="461"/>
      <c r="D59" s="185" t="s">
        <v>359</v>
      </c>
      <c r="E59" s="170">
        <v>3</v>
      </c>
      <c r="F59" s="185" t="s">
        <v>731</v>
      </c>
      <c r="G59" s="462"/>
      <c r="H59" s="462"/>
      <c r="I59" s="5"/>
      <c r="J59" s="458"/>
      <c r="K59" s="458"/>
      <c r="L59" s="80"/>
      <c r="M59" s="80"/>
      <c r="N59" s="80"/>
      <c r="O59" s="80"/>
      <c r="P59" s="80"/>
      <c r="Q59" s="80"/>
      <c r="R59" s="80"/>
      <c r="S59" s="80">
        <v>1</v>
      </c>
      <c r="T59" s="79"/>
      <c r="U59" s="441"/>
      <c r="V59" s="42"/>
    </row>
    <row r="60" spans="1:22" ht="39">
      <c r="A60" s="426"/>
      <c r="B60" s="460"/>
      <c r="C60" s="461"/>
      <c r="D60" s="185" t="s">
        <v>360</v>
      </c>
      <c r="E60" s="170">
        <v>4</v>
      </c>
      <c r="F60" s="185" t="s">
        <v>732</v>
      </c>
      <c r="G60" s="462"/>
      <c r="H60" s="462"/>
      <c r="I60" s="5"/>
      <c r="J60" s="458"/>
      <c r="K60" s="458"/>
      <c r="L60" s="80"/>
      <c r="M60" s="80"/>
      <c r="N60" s="80"/>
      <c r="O60" s="80"/>
      <c r="P60" s="80"/>
      <c r="Q60" s="80"/>
      <c r="R60" s="80"/>
      <c r="S60" s="80">
        <v>1</v>
      </c>
      <c r="T60" s="79"/>
      <c r="U60" s="441"/>
      <c r="V60" s="42"/>
    </row>
    <row r="61" spans="1:22" ht="26.25">
      <c r="A61" s="426"/>
      <c r="B61" s="460"/>
      <c r="C61" s="461"/>
      <c r="D61" s="185" t="s">
        <v>359</v>
      </c>
      <c r="E61" s="170">
        <v>5</v>
      </c>
      <c r="F61" s="185" t="s">
        <v>733</v>
      </c>
      <c r="G61" s="462"/>
      <c r="H61" s="462"/>
      <c r="I61" s="5"/>
      <c r="J61" s="459"/>
      <c r="K61" s="459"/>
      <c r="L61" s="80"/>
      <c r="M61" s="80"/>
      <c r="N61" s="80"/>
      <c r="O61" s="80"/>
      <c r="P61" s="80"/>
      <c r="Q61" s="80"/>
      <c r="R61" s="80"/>
      <c r="S61" s="80">
        <v>1</v>
      </c>
      <c r="T61" s="79"/>
      <c r="U61" s="441"/>
      <c r="V61" s="32"/>
    </row>
    <row r="62" spans="1:22" ht="39" customHeight="1">
      <c r="A62" s="426">
        <v>13</v>
      </c>
      <c r="B62" s="460" t="s">
        <v>330</v>
      </c>
      <c r="C62" s="463" t="s">
        <v>336</v>
      </c>
      <c r="D62" s="185" t="s">
        <v>361</v>
      </c>
      <c r="E62" s="170">
        <v>1</v>
      </c>
      <c r="F62" s="185" t="s">
        <v>734</v>
      </c>
      <c r="G62" s="462" t="s">
        <v>998</v>
      </c>
      <c r="H62" s="462">
        <v>265.45999999999998</v>
      </c>
      <c r="I62" s="5"/>
      <c r="J62" s="8"/>
      <c r="K62" s="8"/>
      <c r="L62" s="80"/>
      <c r="M62" s="80"/>
      <c r="N62" s="149">
        <v>1</v>
      </c>
      <c r="O62" s="79"/>
      <c r="P62" s="79"/>
      <c r="Q62" s="79"/>
      <c r="R62" s="79"/>
      <c r="S62" s="79"/>
      <c r="T62" s="79"/>
      <c r="U62" s="441"/>
      <c r="V62" s="32"/>
    </row>
    <row r="63" spans="1:22" ht="26.25">
      <c r="A63" s="426"/>
      <c r="B63" s="460"/>
      <c r="C63" s="463"/>
      <c r="D63" s="185" t="s">
        <v>361</v>
      </c>
      <c r="E63" s="170">
        <v>2</v>
      </c>
      <c r="F63" s="185" t="s">
        <v>735</v>
      </c>
      <c r="G63" s="462"/>
      <c r="H63" s="462"/>
      <c r="I63" s="5"/>
      <c r="J63" s="8"/>
      <c r="K63" s="8"/>
      <c r="L63" s="80"/>
      <c r="M63" s="80"/>
      <c r="N63" s="80"/>
      <c r="O63" s="149">
        <v>1</v>
      </c>
      <c r="P63" s="79"/>
      <c r="Q63" s="79"/>
      <c r="R63" s="79"/>
      <c r="S63" s="79"/>
      <c r="T63" s="79"/>
      <c r="U63" s="441"/>
      <c r="V63" s="32"/>
    </row>
    <row r="64" spans="1:22" ht="27" customHeight="1">
      <c r="A64" s="426"/>
      <c r="B64" s="460"/>
      <c r="C64" s="463"/>
      <c r="D64" s="185" t="s">
        <v>361</v>
      </c>
      <c r="E64" s="170">
        <v>3</v>
      </c>
      <c r="F64" s="185" t="s">
        <v>736</v>
      </c>
      <c r="G64" s="462"/>
      <c r="H64" s="462"/>
      <c r="I64" s="5"/>
      <c r="J64" s="8"/>
      <c r="K64" s="8"/>
      <c r="L64" s="80"/>
      <c r="M64" s="80"/>
      <c r="N64" s="149">
        <v>1</v>
      </c>
      <c r="O64" s="79"/>
      <c r="P64" s="79"/>
      <c r="Q64" s="79"/>
      <c r="R64" s="79"/>
      <c r="S64" s="79"/>
      <c r="T64" s="79"/>
      <c r="U64" s="441"/>
      <c r="V64" s="32"/>
    </row>
    <row r="65" spans="1:22" ht="40.5" customHeight="1">
      <c r="A65" s="426"/>
      <c r="B65" s="460"/>
      <c r="C65" s="463"/>
      <c r="D65" s="185" t="s">
        <v>362</v>
      </c>
      <c r="E65" s="170">
        <v>4</v>
      </c>
      <c r="F65" s="185" t="s">
        <v>737</v>
      </c>
      <c r="G65" s="462"/>
      <c r="H65" s="462"/>
      <c r="I65" s="5">
        <v>1</v>
      </c>
      <c r="J65" s="8"/>
      <c r="K65" s="8"/>
      <c r="L65" s="1"/>
      <c r="M65" s="1"/>
      <c r="N65" s="1"/>
      <c r="O65" s="1"/>
      <c r="P65" s="1"/>
      <c r="Q65" s="79"/>
      <c r="R65" s="79"/>
      <c r="S65" s="79"/>
      <c r="T65" s="79"/>
      <c r="U65" s="441"/>
      <c r="V65" s="42"/>
    </row>
    <row r="66" spans="1:22" ht="39">
      <c r="A66" s="426"/>
      <c r="B66" s="460"/>
      <c r="C66" s="463"/>
      <c r="D66" s="185" t="s">
        <v>362</v>
      </c>
      <c r="E66" s="170">
        <v>5</v>
      </c>
      <c r="F66" s="185" t="s">
        <v>738</v>
      </c>
      <c r="G66" s="462"/>
      <c r="H66" s="462"/>
      <c r="I66" s="6" t="s">
        <v>1025</v>
      </c>
      <c r="J66" s="176"/>
      <c r="K66" s="176"/>
      <c r="L66" s="80"/>
      <c r="M66" s="80"/>
      <c r="N66" s="80"/>
      <c r="O66" s="80"/>
      <c r="P66" s="149">
        <v>1</v>
      </c>
      <c r="Q66" s="79"/>
      <c r="R66" s="79"/>
      <c r="S66" s="79"/>
      <c r="T66" s="79"/>
      <c r="U66" s="441"/>
      <c r="V66" s="42"/>
    </row>
    <row r="67" spans="1:22" ht="39.75" customHeight="1">
      <c r="A67" s="426">
        <v>14</v>
      </c>
      <c r="B67" s="460" t="s">
        <v>331</v>
      </c>
      <c r="C67" s="463" t="s">
        <v>336</v>
      </c>
      <c r="D67" s="185" t="s">
        <v>363</v>
      </c>
      <c r="E67" s="170">
        <v>1</v>
      </c>
      <c r="F67" s="185" t="s">
        <v>742</v>
      </c>
      <c r="G67" s="462" t="s">
        <v>1028</v>
      </c>
      <c r="H67" s="462">
        <v>262.25</v>
      </c>
      <c r="I67" s="5"/>
      <c r="J67" s="8"/>
      <c r="K67" s="8"/>
      <c r="L67" s="149"/>
      <c r="M67" s="149">
        <v>1</v>
      </c>
      <c r="N67" s="79"/>
      <c r="O67" s="79"/>
      <c r="P67" s="79"/>
      <c r="Q67" s="79"/>
      <c r="R67" s="79"/>
      <c r="S67" s="79"/>
      <c r="T67" s="79"/>
      <c r="U67" s="441"/>
      <c r="V67" s="141"/>
    </row>
    <row r="68" spans="1:22" ht="44.25" customHeight="1">
      <c r="A68" s="426"/>
      <c r="B68" s="460"/>
      <c r="C68" s="463"/>
      <c r="D68" s="185" t="s">
        <v>363</v>
      </c>
      <c r="E68" s="170">
        <v>2</v>
      </c>
      <c r="F68" s="185" t="s">
        <v>743</v>
      </c>
      <c r="G68" s="462"/>
      <c r="H68" s="462"/>
      <c r="I68" s="5"/>
      <c r="J68" s="8"/>
      <c r="K68" s="8"/>
      <c r="L68" s="149"/>
      <c r="M68" s="149"/>
      <c r="N68" s="149"/>
      <c r="O68" s="149"/>
      <c r="P68" s="149">
        <v>1</v>
      </c>
      <c r="Q68" s="79"/>
      <c r="R68" s="79"/>
      <c r="S68" s="79"/>
      <c r="T68" s="79"/>
      <c r="U68" s="441"/>
      <c r="V68" s="141"/>
    </row>
    <row r="69" spans="1:22" ht="26.25">
      <c r="A69" s="426"/>
      <c r="B69" s="460"/>
      <c r="C69" s="463"/>
      <c r="D69" s="185" t="s">
        <v>363</v>
      </c>
      <c r="E69" s="170">
        <v>3</v>
      </c>
      <c r="F69" s="185" t="s">
        <v>744</v>
      </c>
      <c r="G69" s="462"/>
      <c r="H69" s="462"/>
      <c r="I69" s="5"/>
      <c r="J69" s="8"/>
      <c r="K69" s="8"/>
      <c r="L69" s="149"/>
      <c r="M69" s="149"/>
      <c r="N69" s="149">
        <v>1</v>
      </c>
      <c r="O69" s="79"/>
      <c r="P69" s="79"/>
      <c r="Q69" s="79"/>
      <c r="R69" s="79"/>
      <c r="S69" s="79"/>
      <c r="T69" s="79"/>
      <c r="U69" s="441"/>
      <c r="V69" s="141"/>
    </row>
    <row r="70" spans="1:22" ht="26.25">
      <c r="A70" s="426"/>
      <c r="B70" s="460"/>
      <c r="C70" s="463"/>
      <c r="D70" s="185" t="s">
        <v>364</v>
      </c>
      <c r="E70" s="170">
        <v>4</v>
      </c>
      <c r="F70" s="185" t="s">
        <v>745</v>
      </c>
      <c r="G70" s="462"/>
      <c r="H70" s="462"/>
      <c r="I70" s="5"/>
      <c r="J70" s="8"/>
      <c r="K70" s="8"/>
      <c r="L70" s="149"/>
      <c r="M70" s="149">
        <v>1</v>
      </c>
      <c r="N70" s="79"/>
      <c r="O70" s="79"/>
      <c r="P70" s="79"/>
      <c r="Q70" s="79"/>
      <c r="R70" s="79"/>
      <c r="S70" s="79"/>
      <c r="T70" s="79"/>
      <c r="U70" s="441"/>
      <c r="V70" s="140"/>
    </row>
    <row r="71" spans="1:22" ht="26.25">
      <c r="A71" s="426"/>
      <c r="B71" s="460"/>
      <c r="C71" s="463"/>
      <c r="D71" s="185" t="s">
        <v>365</v>
      </c>
      <c r="E71" s="170">
        <v>5</v>
      </c>
      <c r="F71" s="185" t="s">
        <v>746</v>
      </c>
      <c r="G71" s="462"/>
      <c r="H71" s="462"/>
      <c r="I71" s="5"/>
      <c r="J71" s="8"/>
      <c r="K71" s="8"/>
      <c r="L71" s="149"/>
      <c r="M71" s="149">
        <v>1</v>
      </c>
      <c r="N71" s="79"/>
      <c r="O71" s="79"/>
      <c r="P71" s="79"/>
      <c r="Q71" s="79"/>
      <c r="R71" s="79"/>
      <c r="S71" s="79"/>
      <c r="T71" s="79"/>
      <c r="U71" s="441"/>
      <c r="V71" s="141"/>
    </row>
    <row r="72" spans="1:22" ht="26.25">
      <c r="A72" s="426">
        <v>15</v>
      </c>
      <c r="B72" s="460" t="s">
        <v>332</v>
      </c>
      <c r="C72" s="463" t="s">
        <v>336</v>
      </c>
      <c r="D72" s="186" t="s">
        <v>366</v>
      </c>
      <c r="E72" s="170">
        <v>1</v>
      </c>
      <c r="F72" s="186" t="s">
        <v>739</v>
      </c>
      <c r="G72" s="462" t="s">
        <v>928</v>
      </c>
      <c r="H72" s="462">
        <v>265.35000000000002</v>
      </c>
      <c r="I72" s="5"/>
      <c r="J72" s="457" t="s">
        <v>975</v>
      </c>
      <c r="K72" s="457" t="s">
        <v>950</v>
      </c>
      <c r="L72" s="80"/>
      <c r="M72" s="80"/>
      <c r="N72" s="80"/>
      <c r="O72" s="80"/>
      <c r="P72" s="80"/>
      <c r="Q72" s="80">
        <v>1</v>
      </c>
      <c r="R72" s="79"/>
      <c r="S72" s="79"/>
      <c r="T72" s="79"/>
      <c r="U72" s="441">
        <v>150.41999999999999</v>
      </c>
      <c r="V72" s="42"/>
    </row>
    <row r="73" spans="1:22" ht="26.25">
      <c r="A73" s="426"/>
      <c r="B73" s="460"/>
      <c r="C73" s="463"/>
      <c r="D73" s="185" t="s">
        <v>366</v>
      </c>
      <c r="E73" s="170">
        <v>2</v>
      </c>
      <c r="F73" s="185" t="s">
        <v>740</v>
      </c>
      <c r="G73" s="462"/>
      <c r="H73" s="462"/>
      <c r="I73" s="5"/>
      <c r="J73" s="458"/>
      <c r="K73" s="458"/>
      <c r="L73" s="80"/>
      <c r="M73" s="80"/>
      <c r="N73" s="80"/>
      <c r="O73" s="80"/>
      <c r="P73" s="80"/>
      <c r="Q73" s="80"/>
      <c r="R73" s="80"/>
      <c r="S73" s="80">
        <v>1</v>
      </c>
      <c r="T73" s="79"/>
      <c r="U73" s="441"/>
      <c r="V73" s="42"/>
    </row>
    <row r="74" spans="1:22" ht="39">
      <c r="A74" s="426"/>
      <c r="B74" s="460"/>
      <c r="C74" s="463"/>
      <c r="D74" s="185" t="s">
        <v>368</v>
      </c>
      <c r="E74" s="170">
        <v>3</v>
      </c>
      <c r="F74" s="185" t="s">
        <v>741</v>
      </c>
      <c r="G74" s="462"/>
      <c r="H74" s="462"/>
      <c r="I74" s="5"/>
      <c r="J74" s="458"/>
      <c r="K74" s="458"/>
      <c r="L74" s="80"/>
      <c r="M74" s="80"/>
      <c r="N74" s="80"/>
      <c r="O74" s="80"/>
      <c r="P74" s="80"/>
      <c r="Q74" s="80"/>
      <c r="R74" s="80"/>
      <c r="S74" s="80"/>
      <c r="T74" s="80">
        <v>1</v>
      </c>
      <c r="U74" s="441"/>
      <c r="V74" s="42"/>
    </row>
    <row r="75" spans="1:22">
      <c r="A75" s="426"/>
      <c r="B75" s="460"/>
      <c r="C75" s="463"/>
      <c r="D75" s="185" t="s">
        <v>369</v>
      </c>
      <c r="E75" s="170">
        <v>4</v>
      </c>
      <c r="F75" s="185" t="s">
        <v>372</v>
      </c>
      <c r="G75" s="462"/>
      <c r="H75" s="462"/>
      <c r="I75" s="5"/>
      <c r="J75" s="458"/>
      <c r="K75" s="458"/>
      <c r="L75" s="80"/>
      <c r="M75" s="80"/>
      <c r="N75" s="80"/>
      <c r="O75" s="80"/>
      <c r="P75" s="80"/>
      <c r="Q75" s="80"/>
      <c r="R75" s="80"/>
      <c r="S75" s="80">
        <v>1</v>
      </c>
      <c r="T75" s="79"/>
      <c r="U75" s="441"/>
      <c r="V75" s="42"/>
    </row>
    <row r="76" spans="1:22">
      <c r="A76" s="426"/>
      <c r="B76" s="460"/>
      <c r="C76" s="463"/>
      <c r="D76" s="185" t="s">
        <v>370</v>
      </c>
      <c r="E76" s="170">
        <v>5</v>
      </c>
      <c r="F76" s="185" t="s">
        <v>373</v>
      </c>
      <c r="G76" s="462"/>
      <c r="H76" s="462"/>
      <c r="I76" s="5"/>
      <c r="J76" s="459"/>
      <c r="K76" s="459"/>
      <c r="L76" s="80"/>
      <c r="M76" s="80"/>
      <c r="N76" s="80"/>
      <c r="O76" s="80"/>
      <c r="P76" s="80"/>
      <c r="Q76" s="80"/>
      <c r="R76" s="80"/>
      <c r="S76" s="80">
        <v>1</v>
      </c>
      <c r="T76" s="79"/>
      <c r="U76" s="441"/>
      <c r="V76" s="141"/>
    </row>
    <row r="77" spans="1:22" ht="17.25">
      <c r="A77" s="31"/>
      <c r="B77" s="439" t="s">
        <v>22</v>
      </c>
      <c r="C77" s="439"/>
      <c r="D77" s="439"/>
      <c r="E77" s="160">
        <f>E10+E15+E20+E22+E28+E32+E37+E42+E47+E52+E56+E61+E66+E71+E76</f>
        <v>69</v>
      </c>
      <c r="F77" s="187"/>
      <c r="G77" s="171"/>
      <c r="H77" s="174">
        <f>SUM(H8:H76)</f>
        <v>3685.53</v>
      </c>
      <c r="I77" s="160">
        <f>SUM(I8:I76)</f>
        <v>9</v>
      </c>
      <c r="J77" s="177"/>
      <c r="K77" s="177"/>
      <c r="L77" s="160">
        <f>SUM(L8:L76)</f>
        <v>0</v>
      </c>
      <c r="M77" s="160">
        <f t="shared" ref="M77:U77" si="0">SUM(M8:M76)</f>
        <v>4</v>
      </c>
      <c r="N77" s="160">
        <f t="shared" si="0"/>
        <v>4</v>
      </c>
      <c r="O77" s="160">
        <f t="shared" si="0"/>
        <v>3</v>
      </c>
      <c r="P77" s="160">
        <f>SUM(P8:P76)</f>
        <v>9</v>
      </c>
      <c r="Q77" s="160">
        <f>SUM(Q8:Q76)</f>
        <v>4</v>
      </c>
      <c r="R77" s="160">
        <f>SUM(R8:R76)</f>
        <v>3</v>
      </c>
      <c r="S77" s="160">
        <f>SUM(S8:S76)</f>
        <v>17</v>
      </c>
      <c r="T77" s="160">
        <f t="shared" si="0"/>
        <v>1</v>
      </c>
      <c r="U77" s="160">
        <f t="shared" si="0"/>
        <v>917.52799999999991</v>
      </c>
      <c r="V77" s="142"/>
    </row>
    <row r="78" spans="1:22" ht="17.25">
      <c r="A78" s="88"/>
      <c r="B78" s="192"/>
      <c r="C78" s="192"/>
      <c r="D78" s="192"/>
      <c r="E78" s="90"/>
      <c r="F78" s="188"/>
      <c r="G78" s="172"/>
      <c r="H78" s="175"/>
      <c r="I78" s="90"/>
      <c r="J78" s="178"/>
      <c r="K78" s="178"/>
      <c r="L78" s="90"/>
      <c r="M78" s="90"/>
      <c r="N78" s="90"/>
      <c r="O78" s="90"/>
      <c r="P78" s="90"/>
      <c r="Q78" s="90"/>
      <c r="R78" s="90"/>
      <c r="S78" s="90"/>
      <c r="T78" s="90"/>
      <c r="U78" s="94"/>
      <c r="V78" s="143"/>
    </row>
  </sheetData>
  <mergeCells count="137">
    <mergeCell ref="U23:U28"/>
    <mergeCell ref="A21:A22"/>
    <mergeCell ref="B21:B22"/>
    <mergeCell ref="C21:C22"/>
    <mergeCell ref="G21:G22"/>
    <mergeCell ref="N6:N7"/>
    <mergeCell ref="O6:P6"/>
    <mergeCell ref="Q6:R6"/>
    <mergeCell ref="S6:S7"/>
    <mergeCell ref="T6:T7"/>
    <mergeCell ref="G5:G7"/>
    <mergeCell ref="C11:C15"/>
    <mergeCell ref="G11:G15"/>
    <mergeCell ref="H16:H20"/>
    <mergeCell ref="J16:J20"/>
    <mergeCell ref="K16:K20"/>
    <mergeCell ref="H21:H22"/>
    <mergeCell ref="H8:H10"/>
    <mergeCell ref="A8:A10"/>
    <mergeCell ref="B8:B10"/>
    <mergeCell ref="C8:C10"/>
    <mergeCell ref="G8:G10"/>
    <mergeCell ref="A11:A15"/>
    <mergeCell ref="B11:B15"/>
    <mergeCell ref="A3:T3"/>
    <mergeCell ref="A1:V1"/>
    <mergeCell ref="A2:V2"/>
    <mergeCell ref="A4:H4"/>
    <mergeCell ref="I4:V4"/>
    <mergeCell ref="U5:U7"/>
    <mergeCell ref="V5:V7"/>
    <mergeCell ref="I6:I7"/>
    <mergeCell ref="J6:J7"/>
    <mergeCell ref="K6:K7"/>
    <mergeCell ref="L6:L7"/>
    <mergeCell ref="M6:M7"/>
    <mergeCell ref="A5:A7"/>
    <mergeCell ref="B5:B7"/>
    <mergeCell ref="C5:C7"/>
    <mergeCell ref="D5:D7"/>
    <mergeCell ref="E5:E7"/>
    <mergeCell ref="F5:F7"/>
    <mergeCell ref="H5:H7"/>
    <mergeCell ref="I5:T5"/>
    <mergeCell ref="A29:A32"/>
    <mergeCell ref="B29:B32"/>
    <mergeCell ref="C29:C32"/>
    <mergeCell ref="G29:G32"/>
    <mergeCell ref="H29:H32"/>
    <mergeCell ref="A16:A20"/>
    <mergeCell ref="B16:B20"/>
    <mergeCell ref="C16:C20"/>
    <mergeCell ref="G16:G20"/>
    <mergeCell ref="A23:A28"/>
    <mergeCell ref="A43:A47"/>
    <mergeCell ref="B43:B47"/>
    <mergeCell ref="C43:C47"/>
    <mergeCell ref="G43:G47"/>
    <mergeCell ref="H43:H47"/>
    <mergeCell ref="U43:U47"/>
    <mergeCell ref="K33:K37"/>
    <mergeCell ref="U33:U37"/>
    <mergeCell ref="A38:A42"/>
    <mergeCell ref="B38:B42"/>
    <mergeCell ref="C38:C42"/>
    <mergeCell ref="G38:G42"/>
    <mergeCell ref="H38:H42"/>
    <mergeCell ref="J38:J42"/>
    <mergeCell ref="K38:K42"/>
    <mergeCell ref="U38:U42"/>
    <mergeCell ref="A33:A37"/>
    <mergeCell ref="B33:B37"/>
    <mergeCell ref="C33:C37"/>
    <mergeCell ref="G33:G37"/>
    <mergeCell ref="H33:H37"/>
    <mergeCell ref="J33:J37"/>
    <mergeCell ref="A53:A56"/>
    <mergeCell ref="B53:B56"/>
    <mergeCell ref="C53:C56"/>
    <mergeCell ref="G53:G56"/>
    <mergeCell ref="H53:H56"/>
    <mergeCell ref="J53:J56"/>
    <mergeCell ref="K53:K56"/>
    <mergeCell ref="U53:U56"/>
    <mergeCell ref="A48:A52"/>
    <mergeCell ref="B48:B52"/>
    <mergeCell ref="C48:C52"/>
    <mergeCell ref="G48:G52"/>
    <mergeCell ref="H48:H52"/>
    <mergeCell ref="J48:J52"/>
    <mergeCell ref="A62:A66"/>
    <mergeCell ref="B62:B66"/>
    <mergeCell ref="C62:C66"/>
    <mergeCell ref="G62:G66"/>
    <mergeCell ref="H62:H66"/>
    <mergeCell ref="U62:U66"/>
    <mergeCell ref="A57:A61"/>
    <mergeCell ref="B57:B61"/>
    <mergeCell ref="C57:C61"/>
    <mergeCell ref="G57:G61"/>
    <mergeCell ref="H57:H61"/>
    <mergeCell ref="J57:J61"/>
    <mergeCell ref="A72:A76"/>
    <mergeCell ref="B72:B76"/>
    <mergeCell ref="C72:C76"/>
    <mergeCell ref="G72:G76"/>
    <mergeCell ref="H72:H76"/>
    <mergeCell ref="J72:J76"/>
    <mergeCell ref="A67:A71"/>
    <mergeCell ref="B67:B71"/>
    <mergeCell ref="C67:C71"/>
    <mergeCell ref="G67:G71"/>
    <mergeCell ref="H67:H71"/>
    <mergeCell ref="U16:U20"/>
    <mergeCell ref="J8:J10"/>
    <mergeCell ref="K8:K10"/>
    <mergeCell ref="U8:U10"/>
    <mergeCell ref="H11:H15"/>
    <mergeCell ref="J11:J15"/>
    <mergeCell ref="K11:K15"/>
    <mergeCell ref="U11:U15"/>
    <mergeCell ref="B77:D77"/>
    <mergeCell ref="K72:K76"/>
    <mergeCell ref="U72:U76"/>
    <mergeCell ref="U67:U71"/>
    <mergeCell ref="K57:K61"/>
    <mergeCell ref="U57:U61"/>
    <mergeCell ref="K48:K52"/>
    <mergeCell ref="U48:U52"/>
    <mergeCell ref="U29:U32"/>
    <mergeCell ref="J21:J22"/>
    <mergeCell ref="K21:K22"/>
    <mergeCell ref="U21:U22"/>
    <mergeCell ref="B23:B28"/>
    <mergeCell ref="C23:C28"/>
    <mergeCell ref="G23:G28"/>
    <mergeCell ref="H23:H28"/>
  </mergeCells>
  <pageMargins left="0.15748031496062992" right="0.15748031496062992" top="0.54" bottom="0.11811023622047245" header="0.11811023622047245" footer="0.11811023622047245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/>
  <dimension ref="A1:V39"/>
  <sheetViews>
    <sheetView zoomScale="87" zoomScaleNormal="87" workbookViewId="0">
      <pane xSplit="1" ySplit="7" topLeftCell="B23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I8" sqref="I1:I1048576"/>
    </sheetView>
  </sheetViews>
  <sheetFormatPr defaultRowHeight="15"/>
  <cols>
    <col min="1" max="1" width="4.28515625" customWidth="1"/>
    <col min="2" max="2" width="4.85546875" customWidth="1"/>
    <col min="3" max="3" width="11.42578125" customWidth="1"/>
    <col min="4" max="4" width="11" customWidth="1"/>
    <col min="5" max="5" width="4.140625" style="228" customWidth="1"/>
    <col min="6" max="6" width="18.28515625" customWidth="1"/>
    <col min="7" max="7" width="15.85546875" customWidth="1"/>
    <col min="8" max="8" width="7.85546875" customWidth="1"/>
    <col min="9" max="9" width="3.42578125" hidden="1" customWidth="1"/>
    <col min="10" max="10" width="9.42578125" customWidth="1"/>
    <col min="11" max="11" width="7.5703125" customWidth="1"/>
    <col min="12" max="12" width="3.7109375" customWidth="1"/>
    <col min="13" max="13" width="3.85546875" customWidth="1"/>
    <col min="14" max="14" width="3.140625" customWidth="1"/>
    <col min="15" max="15" width="2.7109375" customWidth="1"/>
    <col min="16" max="16" width="3.7109375" customWidth="1"/>
    <col min="17" max="17" width="2.42578125" customWidth="1"/>
    <col min="18" max="18" width="3.5703125" customWidth="1"/>
    <col min="19" max="19" width="4" customWidth="1"/>
    <col min="20" max="20" width="4.28515625" customWidth="1"/>
    <col min="21" max="21" width="8.7109375" customWidth="1"/>
    <col min="22" max="22" width="11.5703125" style="130" customWidth="1"/>
  </cols>
  <sheetData>
    <row r="1" spans="1:22">
      <c r="A1" s="423" t="s">
        <v>19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</row>
    <row r="2" spans="1:22">
      <c r="A2" s="423" t="str">
        <f>Patna!A2</f>
        <v>Progress report for the construction of USS school building (2010-2011)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  <c r="V2" s="423"/>
    </row>
    <row r="3" spans="1:22">
      <c r="A3" s="410" t="s">
        <v>1007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2"/>
      <c r="U3" s="250" t="str">
        <f>Summary!V3</f>
        <v>Date:-31.05.2014</v>
      </c>
      <c r="V3" s="251"/>
    </row>
    <row r="4" spans="1:22" ht="29.25" customHeight="1">
      <c r="A4" s="403" t="s">
        <v>1018</v>
      </c>
      <c r="B4" s="403"/>
      <c r="C4" s="403"/>
      <c r="D4" s="403"/>
      <c r="E4" s="403"/>
      <c r="F4" s="403"/>
      <c r="G4" s="403"/>
      <c r="H4" s="403"/>
      <c r="I4" s="465" t="s">
        <v>45</v>
      </c>
      <c r="J4" s="465"/>
      <c r="K4" s="465"/>
      <c r="L4" s="465"/>
      <c r="M4" s="465"/>
      <c r="N4" s="465"/>
      <c r="O4" s="465"/>
      <c r="P4" s="465"/>
      <c r="Q4" s="465"/>
      <c r="R4" s="465"/>
      <c r="S4" s="465"/>
      <c r="T4" s="465"/>
      <c r="U4" s="465"/>
      <c r="V4" s="465"/>
    </row>
    <row r="5" spans="1:22" ht="15" customHeight="1">
      <c r="A5" s="309" t="s">
        <v>0</v>
      </c>
      <c r="B5" s="309" t="s">
        <v>1</v>
      </c>
      <c r="C5" s="309" t="s">
        <v>2</v>
      </c>
      <c r="D5" s="309" t="s">
        <v>3</v>
      </c>
      <c r="E5" s="309" t="s">
        <v>0</v>
      </c>
      <c r="F5" s="309" t="s">
        <v>4</v>
      </c>
      <c r="G5" s="309" t="s">
        <v>5</v>
      </c>
      <c r="H5" s="309" t="s">
        <v>6</v>
      </c>
      <c r="I5" s="405" t="s">
        <v>16</v>
      </c>
      <c r="J5" s="405"/>
      <c r="K5" s="405"/>
      <c r="L5" s="405"/>
      <c r="M5" s="405"/>
      <c r="N5" s="405"/>
      <c r="O5" s="405"/>
      <c r="P5" s="405"/>
      <c r="Q5" s="405"/>
      <c r="R5" s="405"/>
      <c r="S5" s="405"/>
      <c r="T5" s="405"/>
      <c r="U5" s="309" t="s">
        <v>20</v>
      </c>
      <c r="V5" s="425" t="s">
        <v>14</v>
      </c>
    </row>
    <row r="6" spans="1:22" ht="24" customHeight="1">
      <c r="A6" s="309"/>
      <c r="B6" s="309"/>
      <c r="C6" s="309"/>
      <c r="D6" s="309"/>
      <c r="E6" s="309"/>
      <c r="F6" s="309"/>
      <c r="G6" s="309"/>
      <c r="H6" s="309"/>
      <c r="I6" s="406" t="s">
        <v>7</v>
      </c>
      <c r="J6" s="309" t="s">
        <v>947</v>
      </c>
      <c r="K6" s="309" t="s">
        <v>948</v>
      </c>
      <c r="L6" s="407" t="s">
        <v>15</v>
      </c>
      <c r="M6" s="408" t="s">
        <v>10</v>
      </c>
      <c r="N6" s="309" t="s">
        <v>9</v>
      </c>
      <c r="O6" s="401" t="s">
        <v>17</v>
      </c>
      <c r="P6" s="401"/>
      <c r="Q6" s="309" t="s">
        <v>18</v>
      </c>
      <c r="R6" s="309"/>
      <c r="S6" s="402" t="s">
        <v>13</v>
      </c>
      <c r="T6" s="409" t="s">
        <v>8</v>
      </c>
      <c r="U6" s="309"/>
      <c r="V6" s="425"/>
    </row>
    <row r="7" spans="1:22" ht="20.25" customHeight="1">
      <c r="A7" s="309"/>
      <c r="B7" s="309"/>
      <c r="C7" s="309"/>
      <c r="D7" s="309"/>
      <c r="E7" s="309"/>
      <c r="F7" s="309"/>
      <c r="G7" s="309"/>
      <c r="H7" s="309"/>
      <c r="I7" s="406"/>
      <c r="J7" s="309"/>
      <c r="K7" s="309"/>
      <c r="L7" s="407"/>
      <c r="M7" s="408"/>
      <c r="N7" s="309"/>
      <c r="O7" s="52" t="s">
        <v>11</v>
      </c>
      <c r="P7" s="52" t="s">
        <v>12</v>
      </c>
      <c r="Q7" s="52" t="s">
        <v>11</v>
      </c>
      <c r="R7" s="52" t="s">
        <v>12</v>
      </c>
      <c r="S7" s="402"/>
      <c r="T7" s="409"/>
      <c r="U7" s="309"/>
      <c r="V7" s="425"/>
    </row>
    <row r="8" spans="1:22" ht="26.25">
      <c r="A8" s="426">
        <v>1</v>
      </c>
      <c r="B8" s="376" t="s">
        <v>374</v>
      </c>
      <c r="C8" s="468" t="s">
        <v>269</v>
      </c>
      <c r="D8" s="63" t="s">
        <v>382</v>
      </c>
      <c r="E8" s="170">
        <v>1</v>
      </c>
      <c r="F8" s="63" t="s">
        <v>402</v>
      </c>
      <c r="G8" s="428" t="s">
        <v>848</v>
      </c>
      <c r="H8" s="376">
        <v>276.08</v>
      </c>
      <c r="I8" s="5"/>
      <c r="J8" s="444" t="s">
        <v>976</v>
      </c>
      <c r="K8" s="444" t="s">
        <v>950</v>
      </c>
      <c r="L8" s="82"/>
      <c r="M8" s="80"/>
      <c r="N8" s="80"/>
      <c r="O8" s="80"/>
      <c r="P8" s="80">
        <v>1</v>
      </c>
      <c r="Q8" s="79"/>
      <c r="R8" s="79"/>
      <c r="S8" s="79"/>
      <c r="T8" s="79"/>
      <c r="U8" s="441">
        <v>32.22</v>
      </c>
      <c r="V8" s="42"/>
    </row>
    <row r="9" spans="1:22" ht="39">
      <c r="A9" s="426"/>
      <c r="B9" s="376"/>
      <c r="C9" s="468"/>
      <c r="D9" s="63" t="s">
        <v>383</v>
      </c>
      <c r="E9" s="170">
        <v>2</v>
      </c>
      <c r="F9" s="63" t="s">
        <v>747</v>
      </c>
      <c r="G9" s="428"/>
      <c r="H9" s="376"/>
      <c r="I9" s="5">
        <v>1</v>
      </c>
      <c r="J9" s="445"/>
      <c r="K9" s="445"/>
      <c r="L9" s="79"/>
      <c r="M9" s="79"/>
      <c r="N9" s="79"/>
      <c r="O9" s="79"/>
      <c r="P9" s="79"/>
      <c r="Q9" s="79"/>
      <c r="R9" s="79"/>
      <c r="S9" s="79"/>
      <c r="T9" s="79"/>
      <c r="U9" s="441"/>
      <c r="V9" s="42"/>
    </row>
    <row r="10" spans="1:22" ht="45.75">
      <c r="A10" s="426"/>
      <c r="B10" s="376"/>
      <c r="C10" s="468"/>
      <c r="D10" s="63" t="s">
        <v>384</v>
      </c>
      <c r="E10" s="170">
        <v>3</v>
      </c>
      <c r="F10" s="45" t="s">
        <v>748</v>
      </c>
      <c r="G10" s="428"/>
      <c r="H10" s="376"/>
      <c r="I10" s="5">
        <v>1</v>
      </c>
      <c r="J10" s="445"/>
      <c r="K10" s="445"/>
      <c r="L10" s="79"/>
      <c r="M10" s="79"/>
      <c r="N10" s="79"/>
      <c r="O10" s="79"/>
      <c r="P10" s="79"/>
      <c r="Q10" s="79"/>
      <c r="R10" s="79"/>
      <c r="S10" s="79"/>
      <c r="T10" s="79"/>
      <c r="U10" s="441"/>
      <c r="V10" s="42"/>
    </row>
    <row r="11" spans="1:22" ht="45.75">
      <c r="A11" s="426"/>
      <c r="B11" s="376"/>
      <c r="C11" s="468"/>
      <c r="D11" s="63" t="s">
        <v>385</v>
      </c>
      <c r="E11" s="170">
        <v>4</v>
      </c>
      <c r="F11" s="45" t="s">
        <v>749</v>
      </c>
      <c r="G11" s="428"/>
      <c r="H11" s="376"/>
      <c r="I11" s="5"/>
      <c r="J11" s="445"/>
      <c r="K11" s="445"/>
      <c r="L11" s="80"/>
      <c r="M11" s="80"/>
      <c r="N11" s="80"/>
      <c r="O11" s="80"/>
      <c r="P11" s="80">
        <v>1</v>
      </c>
      <c r="Q11" s="79"/>
      <c r="R11" s="79"/>
      <c r="S11" s="79"/>
      <c r="T11" s="79"/>
      <c r="U11" s="441"/>
      <c r="V11" s="141"/>
    </row>
    <row r="12" spans="1:22" ht="39">
      <c r="A12" s="426"/>
      <c r="B12" s="376"/>
      <c r="C12" s="468"/>
      <c r="D12" s="63" t="s">
        <v>386</v>
      </c>
      <c r="E12" s="170">
        <v>5</v>
      </c>
      <c r="F12" s="63" t="s">
        <v>750</v>
      </c>
      <c r="G12" s="428"/>
      <c r="H12" s="376"/>
      <c r="I12" s="5"/>
      <c r="J12" s="446"/>
      <c r="K12" s="446"/>
      <c r="L12" s="80"/>
      <c r="M12" s="80"/>
      <c r="N12" s="80">
        <v>1</v>
      </c>
      <c r="O12" s="79"/>
      <c r="P12" s="79"/>
      <c r="Q12" s="79"/>
      <c r="R12" s="79"/>
      <c r="S12" s="79"/>
      <c r="T12" s="79"/>
      <c r="U12" s="441"/>
      <c r="V12" s="138"/>
    </row>
    <row r="13" spans="1:22" ht="34.5">
      <c r="A13" s="426">
        <v>2</v>
      </c>
      <c r="B13" s="376" t="s">
        <v>375</v>
      </c>
      <c r="C13" s="468" t="s">
        <v>269</v>
      </c>
      <c r="D13" s="63" t="s">
        <v>387</v>
      </c>
      <c r="E13" s="170">
        <v>1</v>
      </c>
      <c r="F13" s="45" t="s">
        <v>751</v>
      </c>
      <c r="G13" s="428" t="s">
        <v>849</v>
      </c>
      <c r="H13" s="376">
        <v>163.66999999999999</v>
      </c>
      <c r="I13" s="5">
        <v>1</v>
      </c>
      <c r="J13" s="5"/>
      <c r="K13" s="5"/>
      <c r="L13" s="79"/>
      <c r="M13" s="79"/>
      <c r="N13" s="79"/>
      <c r="O13" s="79"/>
      <c r="P13" s="79"/>
      <c r="Q13" s="79"/>
      <c r="R13" s="79"/>
      <c r="S13" s="79"/>
      <c r="T13" s="79"/>
      <c r="U13" s="441"/>
      <c r="V13" s="42"/>
    </row>
    <row r="14" spans="1:22" ht="39" customHeight="1">
      <c r="A14" s="426"/>
      <c r="B14" s="376"/>
      <c r="C14" s="468"/>
      <c r="D14" s="63" t="s">
        <v>388</v>
      </c>
      <c r="E14" s="170">
        <v>2</v>
      </c>
      <c r="F14" s="45" t="s">
        <v>752</v>
      </c>
      <c r="G14" s="428"/>
      <c r="H14" s="376"/>
      <c r="I14" s="5">
        <v>1</v>
      </c>
      <c r="J14" s="5"/>
      <c r="K14" s="5"/>
      <c r="L14" s="79"/>
      <c r="M14" s="79"/>
      <c r="N14" s="79"/>
      <c r="O14" s="79"/>
      <c r="P14" s="79"/>
      <c r="Q14" s="79"/>
      <c r="R14" s="79"/>
      <c r="S14" s="79"/>
      <c r="T14" s="79"/>
      <c r="U14" s="441"/>
      <c r="V14" s="42"/>
    </row>
    <row r="15" spans="1:22" ht="40.5" customHeight="1">
      <c r="A15" s="426"/>
      <c r="B15" s="376"/>
      <c r="C15" s="468"/>
      <c r="D15" s="63" t="s">
        <v>389</v>
      </c>
      <c r="E15" s="170">
        <v>3</v>
      </c>
      <c r="F15" s="65" t="s">
        <v>753</v>
      </c>
      <c r="G15" s="428"/>
      <c r="H15" s="376"/>
      <c r="I15" s="5">
        <v>1</v>
      </c>
      <c r="J15" s="5"/>
      <c r="K15" s="5"/>
      <c r="L15" s="81"/>
      <c r="M15" s="79"/>
      <c r="N15" s="79"/>
      <c r="O15" s="79"/>
      <c r="P15" s="79"/>
      <c r="Q15" s="79"/>
      <c r="R15" s="79"/>
      <c r="S15" s="79"/>
      <c r="T15" s="79"/>
      <c r="U15" s="441"/>
      <c r="V15" s="42"/>
    </row>
    <row r="16" spans="1:22" ht="42" customHeight="1">
      <c r="A16" s="426">
        <v>3</v>
      </c>
      <c r="B16" s="376" t="s">
        <v>376</v>
      </c>
      <c r="C16" s="468" t="s">
        <v>911</v>
      </c>
      <c r="D16" s="64" t="s">
        <v>390</v>
      </c>
      <c r="E16" s="230">
        <v>1</v>
      </c>
      <c r="F16" s="64" t="s">
        <v>754</v>
      </c>
      <c r="G16" s="428" t="s">
        <v>875</v>
      </c>
      <c r="H16" s="376">
        <f>211.25/4*2</f>
        <v>105.625</v>
      </c>
      <c r="I16" s="5">
        <v>1</v>
      </c>
      <c r="J16" s="466"/>
      <c r="K16" s="466"/>
      <c r="L16" s="150"/>
      <c r="M16" s="150"/>
      <c r="N16" s="79"/>
      <c r="O16" s="79"/>
      <c r="P16" s="79"/>
      <c r="Q16" s="79"/>
      <c r="R16" s="79"/>
      <c r="S16" s="79"/>
      <c r="T16" s="79"/>
      <c r="U16" s="441"/>
      <c r="V16" s="42"/>
    </row>
    <row r="17" spans="1:22" ht="30" customHeight="1">
      <c r="A17" s="426"/>
      <c r="B17" s="376"/>
      <c r="C17" s="468"/>
      <c r="D17" s="64" t="s">
        <v>391</v>
      </c>
      <c r="E17" s="230">
        <v>2</v>
      </c>
      <c r="F17" s="64" t="s">
        <v>755</v>
      </c>
      <c r="G17" s="428"/>
      <c r="H17" s="376"/>
      <c r="I17" s="5">
        <v>1</v>
      </c>
      <c r="J17" s="467"/>
      <c r="K17" s="467"/>
      <c r="L17" s="264"/>
      <c r="M17" s="150"/>
      <c r="N17" s="79"/>
      <c r="O17" s="79"/>
      <c r="P17" s="79"/>
      <c r="Q17" s="79"/>
      <c r="R17" s="79"/>
      <c r="S17" s="79"/>
      <c r="T17" s="79"/>
      <c r="U17" s="441"/>
      <c r="V17" s="42"/>
    </row>
    <row r="18" spans="1:22" ht="39.75" customHeight="1">
      <c r="A18" s="426">
        <v>4</v>
      </c>
      <c r="B18" s="376" t="s">
        <v>377</v>
      </c>
      <c r="C18" s="468" t="s">
        <v>381</v>
      </c>
      <c r="D18" s="63" t="s">
        <v>392</v>
      </c>
      <c r="E18" s="170">
        <v>1</v>
      </c>
      <c r="F18" s="63" t="s">
        <v>756</v>
      </c>
      <c r="G18" s="428" t="s">
        <v>929</v>
      </c>
      <c r="H18" s="376">
        <f>162.95/3*2</f>
        <v>108.63333333333333</v>
      </c>
      <c r="I18" s="5"/>
      <c r="J18" s="5"/>
      <c r="K18" s="5"/>
      <c r="L18" s="82"/>
      <c r="M18" s="82"/>
      <c r="N18" s="80">
        <v>1</v>
      </c>
      <c r="O18" s="79"/>
      <c r="P18" s="79"/>
      <c r="Q18" s="79"/>
      <c r="R18" s="79"/>
      <c r="S18" s="79"/>
      <c r="T18" s="79"/>
      <c r="U18" s="441">
        <v>12.86</v>
      </c>
      <c r="V18" s="138"/>
    </row>
    <row r="19" spans="1:22" ht="26.25">
      <c r="A19" s="426"/>
      <c r="B19" s="376"/>
      <c r="C19" s="468"/>
      <c r="D19" s="63" t="s">
        <v>393</v>
      </c>
      <c r="E19" s="170">
        <v>2</v>
      </c>
      <c r="F19" s="63" t="s">
        <v>757</v>
      </c>
      <c r="G19" s="428"/>
      <c r="H19" s="376"/>
      <c r="I19" s="5"/>
      <c r="J19" s="5"/>
      <c r="K19" s="5"/>
      <c r="L19" s="82"/>
      <c r="M19" s="82"/>
      <c r="N19" s="80">
        <v>1</v>
      </c>
      <c r="O19" s="79"/>
      <c r="P19" s="79"/>
      <c r="Q19" s="79"/>
      <c r="R19" s="79"/>
      <c r="S19" s="79"/>
      <c r="T19" s="79"/>
      <c r="U19" s="441"/>
      <c r="V19" s="42"/>
    </row>
    <row r="20" spans="1:22" ht="26.25">
      <c r="A20" s="426">
        <v>5</v>
      </c>
      <c r="B20" s="376" t="s">
        <v>378</v>
      </c>
      <c r="C20" s="468" t="s">
        <v>381</v>
      </c>
      <c r="D20" s="63" t="s">
        <v>394</v>
      </c>
      <c r="E20" s="170">
        <v>1</v>
      </c>
      <c r="F20" s="63" t="s">
        <v>758</v>
      </c>
      <c r="G20" s="428" t="s">
        <v>852</v>
      </c>
      <c r="H20" s="376">
        <v>271</v>
      </c>
      <c r="I20" s="6">
        <v>1</v>
      </c>
      <c r="J20" s="469" t="s">
        <v>976</v>
      </c>
      <c r="K20" s="469" t="s">
        <v>950</v>
      </c>
      <c r="L20" s="79"/>
      <c r="M20" s="79"/>
      <c r="N20" s="79"/>
      <c r="O20" s="79"/>
      <c r="P20" s="79"/>
      <c r="Q20" s="79"/>
      <c r="R20" s="79"/>
      <c r="S20" s="79"/>
      <c r="T20" s="79"/>
      <c r="U20" s="441">
        <v>50.37</v>
      </c>
      <c r="V20" s="42"/>
    </row>
    <row r="21" spans="1:22" ht="33" customHeight="1">
      <c r="A21" s="426"/>
      <c r="B21" s="376"/>
      <c r="C21" s="468"/>
      <c r="D21" s="63" t="s">
        <v>395</v>
      </c>
      <c r="E21" s="170">
        <v>2</v>
      </c>
      <c r="F21" s="63" t="s">
        <v>759</v>
      </c>
      <c r="G21" s="428"/>
      <c r="H21" s="376"/>
      <c r="I21" s="5">
        <v>1</v>
      </c>
      <c r="J21" s="470"/>
      <c r="K21" s="470"/>
      <c r="L21" s="264"/>
      <c r="M21" s="150"/>
      <c r="N21" s="150"/>
      <c r="O21" s="79"/>
      <c r="P21" s="79"/>
      <c r="Q21" s="79"/>
      <c r="R21" s="79"/>
      <c r="S21" s="79"/>
      <c r="T21" s="79"/>
      <c r="U21" s="441"/>
      <c r="V21" s="42"/>
    </row>
    <row r="22" spans="1:22" ht="51.75">
      <c r="A22" s="426"/>
      <c r="B22" s="376"/>
      <c r="C22" s="468"/>
      <c r="D22" s="63" t="s">
        <v>395</v>
      </c>
      <c r="E22" s="170">
        <v>3</v>
      </c>
      <c r="F22" s="63" t="s">
        <v>760</v>
      </c>
      <c r="G22" s="428"/>
      <c r="H22" s="376"/>
      <c r="I22" s="5"/>
      <c r="J22" s="470"/>
      <c r="K22" s="470"/>
      <c r="L22" s="82"/>
      <c r="M22" s="80"/>
      <c r="N22" s="80"/>
      <c r="O22" s="80"/>
      <c r="P22" s="80"/>
      <c r="Q22" s="80"/>
      <c r="R22" s="80">
        <v>1</v>
      </c>
      <c r="S22" s="79"/>
      <c r="T22" s="79"/>
      <c r="U22" s="441"/>
      <c r="V22" s="42"/>
    </row>
    <row r="23" spans="1:22" ht="39">
      <c r="A23" s="426"/>
      <c r="B23" s="376"/>
      <c r="C23" s="468"/>
      <c r="D23" s="63" t="s">
        <v>396</v>
      </c>
      <c r="E23" s="170">
        <v>4</v>
      </c>
      <c r="F23" s="63" t="s">
        <v>761</v>
      </c>
      <c r="G23" s="428"/>
      <c r="H23" s="376"/>
      <c r="I23" s="5"/>
      <c r="J23" s="470"/>
      <c r="K23" s="470"/>
      <c r="L23" s="82"/>
      <c r="M23" s="82"/>
      <c r="N23" s="82"/>
      <c r="O23" s="82"/>
      <c r="P23" s="82"/>
      <c r="Q23" s="80">
        <v>1</v>
      </c>
      <c r="R23" s="79"/>
      <c r="S23" s="79"/>
      <c r="T23" s="79"/>
      <c r="U23" s="441"/>
      <c r="V23" s="42"/>
    </row>
    <row r="24" spans="1:22" ht="26.25">
      <c r="A24" s="426"/>
      <c r="B24" s="376"/>
      <c r="C24" s="468"/>
      <c r="D24" s="63" t="s">
        <v>396</v>
      </c>
      <c r="E24" s="170">
        <v>5</v>
      </c>
      <c r="F24" s="63" t="s">
        <v>762</v>
      </c>
      <c r="G24" s="428"/>
      <c r="H24" s="376"/>
      <c r="I24" s="5"/>
      <c r="J24" s="471"/>
      <c r="K24" s="471"/>
      <c r="L24" s="82"/>
      <c r="M24" s="82"/>
      <c r="N24" s="82"/>
      <c r="O24" s="82"/>
      <c r="P24" s="82"/>
      <c r="Q24" s="80">
        <v>1</v>
      </c>
      <c r="R24" s="79"/>
      <c r="S24" s="79"/>
      <c r="T24" s="79"/>
      <c r="U24" s="441"/>
      <c r="V24" s="42"/>
    </row>
    <row r="25" spans="1:22" ht="26.25">
      <c r="A25" s="426">
        <v>6</v>
      </c>
      <c r="B25" s="376" t="s">
        <v>379</v>
      </c>
      <c r="C25" s="468" t="s">
        <v>381</v>
      </c>
      <c r="D25" s="63" t="s">
        <v>397</v>
      </c>
      <c r="E25" s="170">
        <v>1</v>
      </c>
      <c r="F25" s="63" t="s">
        <v>763</v>
      </c>
      <c r="G25" s="428" t="s">
        <v>934</v>
      </c>
      <c r="H25" s="376">
        <v>212.58</v>
      </c>
      <c r="I25" s="5"/>
      <c r="J25" s="5"/>
      <c r="K25" s="153"/>
      <c r="L25" s="150"/>
      <c r="M25" s="150"/>
      <c r="N25" s="150"/>
      <c r="O25" s="150"/>
      <c r="P25" s="150"/>
      <c r="Q25" s="150"/>
      <c r="R25" s="150"/>
      <c r="S25" s="150"/>
      <c r="T25" s="150"/>
      <c r="U25" s="472"/>
      <c r="V25" s="32"/>
    </row>
    <row r="26" spans="1:22" ht="26.25">
      <c r="A26" s="426"/>
      <c r="B26" s="376"/>
      <c r="C26" s="468"/>
      <c r="D26" s="63" t="s">
        <v>398</v>
      </c>
      <c r="E26" s="170">
        <v>2</v>
      </c>
      <c r="F26" s="63" t="s">
        <v>764</v>
      </c>
      <c r="G26" s="428"/>
      <c r="H26" s="376"/>
      <c r="I26" s="5"/>
      <c r="J26" s="5"/>
      <c r="K26" s="153"/>
      <c r="L26" s="150"/>
      <c r="M26" s="150"/>
      <c r="N26" s="150"/>
      <c r="O26" s="150"/>
      <c r="P26" s="150"/>
      <c r="Q26" s="150"/>
      <c r="R26" s="150"/>
      <c r="S26" s="150"/>
      <c r="T26" s="150"/>
      <c r="U26" s="472"/>
      <c r="V26" s="32"/>
    </row>
    <row r="27" spans="1:22" ht="31.5" customHeight="1">
      <c r="A27" s="426"/>
      <c r="B27" s="376"/>
      <c r="C27" s="468"/>
      <c r="D27" s="63" t="s">
        <v>399</v>
      </c>
      <c r="E27" s="170">
        <v>3</v>
      </c>
      <c r="F27" s="63" t="s">
        <v>765</v>
      </c>
      <c r="G27" s="428"/>
      <c r="H27" s="376"/>
      <c r="I27" s="5"/>
      <c r="J27" s="5"/>
      <c r="K27" s="153"/>
      <c r="L27" s="150"/>
      <c r="M27" s="150"/>
      <c r="N27" s="150"/>
      <c r="O27" s="150"/>
      <c r="P27" s="150"/>
      <c r="Q27" s="150"/>
      <c r="R27" s="150"/>
      <c r="S27" s="150"/>
      <c r="T27" s="150"/>
      <c r="U27" s="472"/>
      <c r="V27" s="140"/>
    </row>
    <row r="28" spans="1:22" ht="33" customHeight="1">
      <c r="A28" s="426"/>
      <c r="B28" s="376"/>
      <c r="C28" s="468"/>
      <c r="D28" s="63" t="s">
        <v>398</v>
      </c>
      <c r="E28" s="170">
        <v>4</v>
      </c>
      <c r="F28" s="63" t="s">
        <v>766</v>
      </c>
      <c r="G28" s="428"/>
      <c r="H28" s="376"/>
      <c r="I28" s="5"/>
      <c r="J28" s="5"/>
      <c r="K28" s="153"/>
      <c r="L28" s="150"/>
      <c r="M28" s="150"/>
      <c r="N28" s="150"/>
      <c r="O28" s="150"/>
      <c r="P28" s="150"/>
      <c r="Q28" s="150"/>
      <c r="R28" s="150"/>
      <c r="S28" s="150"/>
      <c r="T28" s="150"/>
      <c r="U28" s="472"/>
      <c r="V28" s="32"/>
    </row>
    <row r="29" spans="1:22" ht="26.25" customHeight="1">
      <c r="A29" s="426">
        <v>7</v>
      </c>
      <c r="B29" s="376" t="s">
        <v>380</v>
      </c>
      <c r="C29" s="468" t="s">
        <v>381</v>
      </c>
      <c r="D29" s="63" t="s">
        <v>400</v>
      </c>
      <c r="E29" s="170">
        <v>1</v>
      </c>
      <c r="F29" s="63" t="s">
        <v>767</v>
      </c>
      <c r="G29" s="428" t="s">
        <v>853</v>
      </c>
      <c r="H29" s="376">
        <v>217.14</v>
      </c>
      <c r="I29" s="5"/>
      <c r="J29" s="444" t="s">
        <v>977</v>
      </c>
      <c r="K29" s="444" t="s">
        <v>950</v>
      </c>
      <c r="L29" s="80"/>
      <c r="M29" s="80"/>
      <c r="N29" s="80"/>
      <c r="O29" s="80"/>
      <c r="P29" s="80"/>
      <c r="Q29" s="80"/>
      <c r="R29" s="80"/>
      <c r="S29" s="80">
        <v>1</v>
      </c>
      <c r="T29" s="79"/>
      <c r="U29" s="441">
        <v>101.15</v>
      </c>
      <c r="V29" s="32"/>
    </row>
    <row r="30" spans="1:22" ht="31.5" customHeight="1">
      <c r="A30" s="426"/>
      <c r="B30" s="376"/>
      <c r="C30" s="468"/>
      <c r="D30" s="63" t="s">
        <v>400</v>
      </c>
      <c r="E30" s="170">
        <v>2</v>
      </c>
      <c r="F30" s="63" t="s">
        <v>768</v>
      </c>
      <c r="G30" s="428"/>
      <c r="H30" s="376"/>
      <c r="I30" s="5"/>
      <c r="J30" s="445"/>
      <c r="K30" s="445"/>
      <c r="L30" s="80"/>
      <c r="M30" s="80"/>
      <c r="N30" s="80"/>
      <c r="O30" s="80"/>
      <c r="P30" s="80"/>
      <c r="Q30" s="80"/>
      <c r="R30" s="80"/>
      <c r="S30" s="80">
        <v>1</v>
      </c>
      <c r="T30" s="79"/>
      <c r="U30" s="441"/>
      <c r="V30" s="42"/>
    </row>
    <row r="31" spans="1:22" ht="31.5" customHeight="1">
      <c r="A31" s="426"/>
      <c r="B31" s="376"/>
      <c r="C31" s="468"/>
      <c r="D31" s="63" t="s">
        <v>400</v>
      </c>
      <c r="E31" s="170">
        <v>3</v>
      </c>
      <c r="F31" s="63" t="s">
        <v>769</v>
      </c>
      <c r="G31" s="428"/>
      <c r="H31" s="376"/>
      <c r="I31" s="5">
        <v>1</v>
      </c>
      <c r="J31" s="445"/>
      <c r="K31" s="445"/>
      <c r="L31" s="79"/>
      <c r="M31" s="79"/>
      <c r="N31" s="79"/>
      <c r="O31" s="79"/>
      <c r="P31" s="79"/>
      <c r="Q31" s="79"/>
      <c r="R31" s="79"/>
      <c r="S31" s="79"/>
      <c r="T31" s="79"/>
      <c r="U31" s="441"/>
      <c r="V31" s="32"/>
    </row>
    <row r="32" spans="1:22" ht="29.25" customHeight="1">
      <c r="A32" s="426"/>
      <c r="B32" s="376"/>
      <c r="C32" s="468"/>
      <c r="D32" s="64" t="s">
        <v>401</v>
      </c>
      <c r="E32" s="170">
        <v>4</v>
      </c>
      <c r="F32" s="63" t="s">
        <v>770</v>
      </c>
      <c r="G32" s="428"/>
      <c r="H32" s="376"/>
      <c r="I32" s="5"/>
      <c r="J32" s="446"/>
      <c r="K32" s="446"/>
      <c r="L32" s="80"/>
      <c r="M32" s="80"/>
      <c r="N32" s="80"/>
      <c r="O32" s="80"/>
      <c r="P32" s="80"/>
      <c r="Q32" s="80"/>
      <c r="R32" s="80"/>
      <c r="S32" s="80">
        <v>1</v>
      </c>
      <c r="T32" s="79"/>
      <c r="U32" s="441"/>
      <c r="V32" s="42"/>
    </row>
    <row r="33" spans="1:22" ht="16.5" customHeight="1">
      <c r="A33" s="31"/>
      <c r="B33" s="439" t="s">
        <v>22</v>
      </c>
      <c r="C33" s="439"/>
      <c r="D33" s="439"/>
      <c r="E33" s="227">
        <f>E12+E15+E17+E19+E24+E28+E32</f>
        <v>25</v>
      </c>
      <c r="F33" s="14"/>
      <c r="G33" s="13"/>
      <c r="H33" s="43">
        <f>SUM(H8:H32)</f>
        <v>1354.7283333333335</v>
      </c>
      <c r="I33" s="12">
        <f>SUM(I8:I32)</f>
        <v>10</v>
      </c>
      <c r="J33" s="95"/>
      <c r="K33" s="95"/>
      <c r="L33" s="86">
        <f t="shared" ref="L33:U33" si="0">SUM(L8:L32)</f>
        <v>0</v>
      </c>
      <c r="M33" s="86">
        <f t="shared" si="0"/>
        <v>0</v>
      </c>
      <c r="N33" s="86">
        <f t="shared" si="0"/>
        <v>3</v>
      </c>
      <c r="O33" s="86">
        <f>SUM(O8:O32)</f>
        <v>0</v>
      </c>
      <c r="P33" s="263">
        <f>SUM(P8:P32)</f>
        <v>2</v>
      </c>
      <c r="Q33" s="86">
        <f>SUM(Q8:Q32)</f>
        <v>2</v>
      </c>
      <c r="R33" s="86">
        <f t="shared" si="0"/>
        <v>1</v>
      </c>
      <c r="S33" s="86">
        <f t="shared" si="0"/>
        <v>3</v>
      </c>
      <c r="T33" s="86">
        <f t="shared" si="0"/>
        <v>0</v>
      </c>
      <c r="U33" s="87">
        <f t="shared" si="0"/>
        <v>196.6</v>
      </c>
      <c r="V33" s="142"/>
    </row>
    <row r="34" spans="1:22" ht="36" customHeight="1">
      <c r="A34" s="88"/>
      <c r="B34" s="89"/>
      <c r="C34" s="89"/>
      <c r="D34" s="89"/>
      <c r="E34" s="90"/>
      <c r="F34" s="91"/>
      <c r="G34" s="92"/>
      <c r="H34" s="93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4"/>
      <c r="V34" s="143"/>
    </row>
    <row r="35" spans="1:22" ht="30" customHeight="1">
      <c r="A35" s="477" t="s">
        <v>932</v>
      </c>
      <c r="B35" s="477"/>
      <c r="C35" s="477"/>
      <c r="D35" s="477"/>
      <c r="E35" s="477"/>
      <c r="F35" s="477"/>
      <c r="G35" s="477"/>
      <c r="H35" s="477"/>
      <c r="I35" s="477"/>
      <c r="J35" s="477"/>
      <c r="K35" s="477"/>
      <c r="L35" s="477"/>
      <c r="M35" s="477"/>
      <c r="N35" s="477"/>
      <c r="O35" s="477"/>
      <c r="P35" s="477"/>
      <c r="Q35" s="477"/>
      <c r="R35" s="477"/>
      <c r="S35" s="477"/>
      <c r="T35" s="477"/>
      <c r="U35" s="477"/>
      <c r="V35" s="477"/>
    </row>
    <row r="36" spans="1:22" ht="45">
      <c r="A36" s="85" t="s">
        <v>0</v>
      </c>
      <c r="B36" s="85" t="s">
        <v>1</v>
      </c>
      <c r="C36" s="85" t="s">
        <v>2</v>
      </c>
      <c r="D36" s="473" t="s">
        <v>3</v>
      </c>
      <c r="E36" s="474"/>
      <c r="F36" s="85" t="s">
        <v>4</v>
      </c>
    </row>
    <row r="37" spans="1:22" ht="45">
      <c r="A37" s="2">
        <v>1</v>
      </c>
      <c r="B37" s="2" t="s">
        <v>376</v>
      </c>
      <c r="C37" s="2" t="s">
        <v>911</v>
      </c>
      <c r="D37" s="475" t="s">
        <v>912</v>
      </c>
      <c r="E37" s="476"/>
      <c r="F37" s="2" t="s">
        <v>913</v>
      </c>
    </row>
    <row r="38" spans="1:22" ht="45">
      <c r="A38" s="2">
        <v>2</v>
      </c>
      <c r="B38" s="2" t="s">
        <v>376</v>
      </c>
      <c r="C38" s="2" t="s">
        <v>911</v>
      </c>
      <c r="D38" s="475" t="s">
        <v>914</v>
      </c>
      <c r="E38" s="476"/>
      <c r="F38" s="2" t="s">
        <v>915</v>
      </c>
    </row>
    <row r="39" spans="1:22" ht="60">
      <c r="A39" s="2">
        <v>3</v>
      </c>
      <c r="B39" s="2" t="s">
        <v>377</v>
      </c>
      <c r="C39" s="2" t="s">
        <v>381</v>
      </c>
      <c r="D39" s="475" t="s">
        <v>916</v>
      </c>
      <c r="E39" s="476"/>
      <c r="F39" s="2" t="s">
        <v>917</v>
      </c>
    </row>
  </sheetData>
  <mergeCells count="82">
    <mergeCell ref="J6:J7"/>
    <mergeCell ref="U5:U7"/>
    <mergeCell ref="F5:F7"/>
    <mergeCell ref="N6:N7"/>
    <mergeCell ref="K6:K7"/>
    <mergeCell ref="D36:E36"/>
    <mergeCell ref="D37:E37"/>
    <mergeCell ref="D38:E38"/>
    <mergeCell ref="D39:E39"/>
    <mergeCell ref="A5:A7"/>
    <mergeCell ref="B5:B7"/>
    <mergeCell ref="C5:C7"/>
    <mergeCell ref="D5:D7"/>
    <mergeCell ref="E5:E7"/>
    <mergeCell ref="B25:B28"/>
    <mergeCell ref="C25:C28"/>
    <mergeCell ref="A35:V35"/>
    <mergeCell ref="A29:A32"/>
    <mergeCell ref="B29:B32"/>
    <mergeCell ref="C29:C32"/>
    <mergeCell ref="G29:G32"/>
    <mergeCell ref="U18:U19"/>
    <mergeCell ref="U16:U17"/>
    <mergeCell ref="G20:G24"/>
    <mergeCell ref="H20:H24"/>
    <mergeCell ref="G25:G28"/>
    <mergeCell ref="H25:H28"/>
    <mergeCell ref="A1:V1"/>
    <mergeCell ref="A2:V2"/>
    <mergeCell ref="T6:T7"/>
    <mergeCell ref="G5:G7"/>
    <mergeCell ref="H5:H7"/>
    <mergeCell ref="I5:T5"/>
    <mergeCell ref="V5:V7"/>
    <mergeCell ref="I6:I7"/>
    <mergeCell ref="L6:L7"/>
    <mergeCell ref="M6:M7"/>
    <mergeCell ref="O6:P6"/>
    <mergeCell ref="S6:S7"/>
    <mergeCell ref="Q6:R6"/>
    <mergeCell ref="A4:H4"/>
    <mergeCell ref="A3:T3"/>
    <mergeCell ref="I4:V4"/>
    <mergeCell ref="U13:U15"/>
    <mergeCell ref="H18:H19"/>
    <mergeCell ref="A8:A12"/>
    <mergeCell ref="B8:B12"/>
    <mergeCell ref="A13:A15"/>
    <mergeCell ref="B13:B15"/>
    <mergeCell ref="C13:C15"/>
    <mergeCell ref="G13:G15"/>
    <mergeCell ref="H13:H15"/>
    <mergeCell ref="C8:C12"/>
    <mergeCell ref="G8:G12"/>
    <mergeCell ref="H8:H12"/>
    <mergeCell ref="G18:G19"/>
    <mergeCell ref="U8:U12"/>
    <mergeCell ref="B16:B17"/>
    <mergeCell ref="C16:C17"/>
    <mergeCell ref="U29:U32"/>
    <mergeCell ref="B33:D33"/>
    <mergeCell ref="A20:A24"/>
    <mergeCell ref="B20:B24"/>
    <mergeCell ref="C20:C24"/>
    <mergeCell ref="A25:A28"/>
    <mergeCell ref="K20:K24"/>
    <mergeCell ref="J29:J32"/>
    <mergeCell ref="K29:K32"/>
    <mergeCell ref="U25:U28"/>
    <mergeCell ref="U20:U24"/>
    <mergeCell ref="A18:A19"/>
    <mergeCell ref="B18:B19"/>
    <mergeCell ref="C18:C19"/>
    <mergeCell ref="J20:J24"/>
    <mergeCell ref="H29:H32"/>
    <mergeCell ref="J8:J12"/>
    <mergeCell ref="K8:K12"/>
    <mergeCell ref="J16:J17"/>
    <mergeCell ref="K16:K17"/>
    <mergeCell ref="A16:A17"/>
    <mergeCell ref="G16:G17"/>
    <mergeCell ref="H16:H17"/>
  </mergeCells>
  <pageMargins left="0.15748031496062992" right="0.15748031496062992" top="0.54" bottom="0.11811023622047245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13</vt:i4>
      </vt:variant>
    </vt:vector>
  </HeadingPairs>
  <TitlesOfParts>
    <vt:vector size="23" baseType="lpstr">
      <vt:lpstr>Summary</vt:lpstr>
      <vt:lpstr>Patna</vt:lpstr>
      <vt:lpstr>Magadh</vt:lpstr>
      <vt:lpstr>Bhagalpur</vt:lpstr>
      <vt:lpstr>Munger</vt:lpstr>
      <vt:lpstr>Kosi</vt:lpstr>
      <vt:lpstr>Purnea</vt:lpstr>
      <vt:lpstr>Tirhut</vt:lpstr>
      <vt:lpstr>Darbhanga</vt:lpstr>
      <vt:lpstr>Saran</vt:lpstr>
      <vt:lpstr>Magadh!Print_Area</vt:lpstr>
      <vt:lpstr>Patna!Print_Area</vt:lpstr>
      <vt:lpstr>Summary!Print_Area</vt:lpstr>
      <vt:lpstr>Bhagalpur!Print_Titles</vt:lpstr>
      <vt:lpstr>Darbhanga!Print_Titles</vt:lpstr>
      <vt:lpstr>Kosi!Print_Titles</vt:lpstr>
      <vt:lpstr>Magadh!Print_Titles</vt:lpstr>
      <vt:lpstr>Munger!Print_Titles</vt:lpstr>
      <vt:lpstr>Patna!Print_Titles</vt:lpstr>
      <vt:lpstr>Purnea!Print_Titles</vt:lpstr>
      <vt:lpstr>Saran!Print_Titles</vt:lpstr>
      <vt:lpstr>Summary!Print_Titles</vt:lpstr>
      <vt:lpstr>Tirhut!Print_Titles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2014-03-11T10:51:00Z</cp:lastPrinted>
  <dcterms:created xsi:type="dcterms:W3CDTF">2012-03-01T16:49:07Z</dcterms:created>
  <dcterms:modified xsi:type="dcterms:W3CDTF">2014-07-31T09:53:30Z</dcterms:modified>
</cp:coreProperties>
</file>